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10830" activeTab="10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Październik" sheetId="9" r:id="rId9"/>
    <sheet name="Listopad" sheetId="10" r:id="rId10"/>
    <sheet name="Grudzień" sheetId="11" r:id="rId11"/>
  </sheets>
  <externalReferences>
    <externalReference r:id="rId14"/>
  </externalReferences>
  <definedNames>
    <definedName name="Naprzemienne" localSheetId="5">'Czerwiec'!#REF!,'Czerwiec'!#REF!,'Czerwiec'!#REF!,'Czerwiec'!#REF!,'Czerwiec'!#REF!,'Czerwiec'!#REF!,'Czerwiec'!#REF!,'Czerwiec'!#REF!,'Czerwiec'!#REF!,'Czerwiec'!#REF!,'Czerwiec'!#REF!,'Czerwiec'!#REF!,'Czerwiec'!#REF!,'Czerwiec'!#REF!,'Czerwiec'!#REF!</definedName>
    <definedName name="Naprzemienne" localSheetId="10">'Grudzień'!#REF!,'Grudzień'!#REF!,'Grudzień'!#REF!,'Grudzień'!#REF!,'Grudzień'!#REF!,'Grudzień'!#REF!,'Grudzień'!#REF!,'Grudzień'!#REF!,'Grudzień'!#REF!,'Grudzień'!#REF!,'Grudzień'!#REF!,'Grudzień'!#REF!,'Grudzień'!#REF!,'Grudzień'!#REF!,'Grudzień'!#REF!</definedName>
    <definedName name="Naprzemienne" localSheetId="3">'Kwiecień'!#REF!,'Kwiecień'!#REF!,'Kwiecień'!#REF!,'Kwiecień'!#REF!,'Kwiecień'!#REF!,'Kwiecień'!#REF!,'Kwiecień'!#REF!,'Kwiecień'!#REF!,'Kwiecień'!#REF!,'Kwiecień'!#REF!,'Kwiecień'!#REF!,'Kwiecień'!#REF!,'Kwiecień'!#REF!,'Kwiecień'!#REF!,'Kwiecień'!#REF!</definedName>
    <definedName name="Naprzemienne" localSheetId="6">'Lipiec'!#REF!,'Lipiec'!#REF!,'Lipiec'!#REF!,'Lipiec'!#REF!,'Lipiec'!#REF!,'Lipiec'!#REF!,'Lipiec'!#REF!,'Lipiec'!#REF!,'Lipiec'!#REF!,'Lipiec'!#REF!,'Lipiec'!#REF!,'Lipiec'!#REF!,'Lipiec'!#REF!,'Lipiec'!#REF!,'Lipiec'!#REF!</definedName>
    <definedName name="Naprzemienne" localSheetId="9">'Listopad'!#REF!,'Listopad'!#REF!,'Listopad'!#REF!,'Listopad'!#REF!,'Listopad'!#REF!,'Listopad'!#REF!,'Listopad'!#REF!,'Listopad'!#REF!,'Listopad'!#REF!,'Listopad'!#REF!,'Listopad'!#REF!,'Listopad'!#REF!,'Listopad'!#REF!,'Listopad'!#REF!,'Listopad'!#REF!</definedName>
    <definedName name="Naprzemienne" localSheetId="1">'Luty'!#REF!,'Luty'!#REF!,'Luty'!#REF!,'Luty'!#REF!,'Luty'!#REF!,'Luty'!#REF!,'Luty'!#REF!,'Luty'!#REF!,'Luty'!#REF!,'Luty'!#REF!,'Luty'!#REF!,'Luty'!#REF!,'Luty'!#REF!,'Luty'!#REF!,'Luty'!#REF!</definedName>
    <definedName name="Naprzemienne" localSheetId="4">'Maj'!$8:$8,'Maj'!#REF!,'Maj'!#REF!,'Maj'!#REF!,'Maj'!#REF!,'Maj'!#REF!,'Maj'!#REF!,'Maj'!#REF!,'Maj'!#REF!,'Maj'!#REF!,'Maj'!#REF!,'Maj'!#REF!,'Maj'!#REF!,'Maj'!#REF!,'Maj'!#REF!</definedName>
    <definedName name="Naprzemienne" localSheetId="2">'Marzec'!#REF!,'Marzec'!#REF!,'Marzec'!#REF!,'Marzec'!#REF!,'Marzec'!#REF!,'Marzec'!#REF!,'Marzec'!#REF!,'Marzec'!#REF!,'Marzec'!#REF!,'Marzec'!#REF!,'Marzec'!#REF!,'Marzec'!#REF!,'Marzec'!#REF!,'Marzec'!#REF!,'Marzec'!#REF!</definedName>
    <definedName name="Naprzemienne" localSheetId="8">'Październik'!#REF!,'Październik'!#REF!,'Październik'!#REF!,'Październik'!#REF!,'Październik'!#REF!,'Październik'!#REF!,'Październik'!#REF!,'Październik'!#REF!,'Październik'!#REF!,'Październik'!#REF!,'Październik'!#REF!,'Październik'!#REF!,'Październik'!#REF!,'Październik'!#REF!,'Październik'!#REF!</definedName>
    <definedName name="Naprzemienne" localSheetId="7">'Sierpień'!#REF!,'Sierpień'!#REF!,'Sierpień'!#REF!,'Sierpień'!#REF!,'Sierpień'!#REF!,'Sierpień'!#REF!,'Sierpień'!#REF!,'Sierpień'!#REF!,'Sierpień'!#REF!,'Sierpień'!#REF!,'Sierpień'!#REF!,'Sierpień'!#REF!,'Sierpień'!#REF!,'Sierpień'!#REF!,'Sierpień'!#REF!</definedName>
    <definedName name="Naprzemienne" localSheetId="0">'Styczeń'!#REF!,'Styczeń'!#REF!,'Styczeń'!#REF!,'Styczeń'!#REF!,'Styczeń'!#REF!,'Styczeń'!#REF!,'Styczeń'!#REF!,'Styczeń'!#REF!,'Styczeń'!#REF!,'Styczeń'!#REF!,'Styczeń'!#REF!,'Styczeń'!#REF!,'Styczeń'!#REF!,'Styczeń'!#REF!,'Styczeń'!#REF!</definedName>
    <definedName name="Naprzemienne">'[1]Styczeń'!$4:$4,'[1]Styczeń'!$6:$6,'[1]Styczeń'!$8:$8,'[1]Styczeń'!$10:$10,'[1]Styczeń'!$12:$12,'[1]Styczeń'!$14:$14,'[1]Styczeń'!$16:$16,'[1]Styczeń'!$18:$18,'[1]Styczeń'!$20:$20,'[1]Styczeń'!#REF!,'[1]Styczeń'!#REF!,'[1]Styczeń'!#REF!,'[1]Styczeń'!#REF!,'[1]Styczeń'!#REF!,'[1]Styczeń'!#REF!</definedName>
    <definedName name="_xlnm.Print_Area" localSheetId="5">'Czerwiec'!$A$1:$V$18</definedName>
    <definedName name="_xlnm.Print_Area" localSheetId="10">'Grudzień'!$A$1:$Q$17</definedName>
    <definedName name="_xlnm.Print_Area" localSheetId="3">'Kwiecień'!$A$1:$P$15</definedName>
    <definedName name="_xlnm.Print_Area" localSheetId="6">'Lipiec'!$A$1:$W$18</definedName>
    <definedName name="_xlnm.Print_Area" localSheetId="9">'Listopad'!$A$1:$Q$22</definedName>
    <definedName name="_xlnm.Print_Area" localSheetId="1">'Luty'!$A$1:$V$17</definedName>
    <definedName name="_xlnm.Print_Area" localSheetId="4">'Maj'!$A$1:$AA$41</definedName>
    <definedName name="_xlnm.Print_Area" localSheetId="2">'Marzec'!$A$1:$Y$16</definedName>
    <definedName name="_xlnm.Print_Area" localSheetId="8">'Październik'!$A$1:$V$18</definedName>
    <definedName name="_xlnm.Print_Area" localSheetId="7">'Sierpień'!$A$1:$Z$16</definedName>
    <definedName name="_xlnm.Print_Area" localSheetId="0">'Styczeń'!$A$1:$T$15</definedName>
  </definedNames>
  <calcPr fullCalcOnLoad="1"/>
</workbook>
</file>

<file path=xl/sharedStrings.xml><?xml version="1.0" encoding="utf-8"?>
<sst xmlns="http://schemas.openxmlformats.org/spreadsheetml/2006/main" count="447" uniqueCount="56">
  <si>
    <t>Numer startowy</t>
  </si>
  <si>
    <t>Zawodnik</t>
  </si>
  <si>
    <t>Skąd</t>
  </si>
  <si>
    <t>Suma</t>
  </si>
  <si>
    <t>Miejsce</t>
  </si>
  <si>
    <t>pkt</t>
  </si>
  <si>
    <t>Bartłomiej "Gandalf" Zielonka</t>
  </si>
  <si>
    <t>KKR</t>
  </si>
  <si>
    <t>Brat</t>
  </si>
  <si>
    <t>Leszek "Haris" Jęczkowski</t>
  </si>
  <si>
    <t>Koszalińska Kompania Rycerska</t>
  </si>
  <si>
    <t>Krzysztof "Fazik" Brzeziński</t>
  </si>
  <si>
    <t>Dorota "Dorotka" Janiszewska</t>
  </si>
  <si>
    <t>Robert "Franek" Frank</t>
  </si>
  <si>
    <t>Adrian Gojdź</t>
  </si>
  <si>
    <t>Dorotka</t>
  </si>
  <si>
    <t>Maria "MaRysia" Buss</t>
  </si>
  <si>
    <t>Emil Gajda</t>
  </si>
  <si>
    <t>Nowicjusz</t>
  </si>
  <si>
    <t>-</t>
  </si>
  <si>
    <t>Mateusz</t>
  </si>
  <si>
    <t>Borys</t>
  </si>
  <si>
    <t>Koszalin</t>
  </si>
  <si>
    <t>+</t>
  </si>
  <si>
    <t>Mateusz Labuda</t>
  </si>
  <si>
    <t>Jan Kuciński</t>
  </si>
  <si>
    <t>Rafał "Elf" Brundo</t>
  </si>
  <si>
    <t>Anita Nowicka</t>
  </si>
  <si>
    <t>Monika Manikowska</t>
  </si>
  <si>
    <t>Dariusz Hoppe</t>
  </si>
  <si>
    <t>Jędrzej Malinowski</t>
  </si>
  <si>
    <t>Łukasz Baran</t>
  </si>
  <si>
    <t>Inogici</t>
  </si>
  <si>
    <t>Sianów</t>
  </si>
  <si>
    <t>Dąbrowa</t>
  </si>
  <si>
    <t>Kompan</t>
  </si>
  <si>
    <t>Oliwska Drużyna Najemna Inogici</t>
  </si>
  <si>
    <t>6</t>
  </si>
  <si>
    <t>5-6</t>
  </si>
  <si>
    <t>kompan</t>
  </si>
  <si>
    <t>2</t>
  </si>
  <si>
    <t>Bogumiła "Bognaa" Deryło</t>
  </si>
  <si>
    <t>5</t>
  </si>
  <si>
    <t>Kamil "Diabeł" Paszewski</t>
  </si>
  <si>
    <t>Piotr ze Świdwin</t>
  </si>
  <si>
    <t>PDMvM</t>
  </si>
  <si>
    <t>Piesza Drużyna Michała von Manteuffla</t>
  </si>
  <si>
    <t>Osa</t>
  </si>
  <si>
    <t>Michał Danes</t>
  </si>
  <si>
    <t>7-8</t>
  </si>
  <si>
    <t>Ania z Okonka</t>
  </si>
  <si>
    <t>Przemysław "Wizun" Wojciukiewicz</t>
  </si>
  <si>
    <t>Czarek Sierzputowski</t>
  </si>
  <si>
    <t>Okonek</t>
  </si>
  <si>
    <t>Białogard</t>
  </si>
  <si>
    <t>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</si>
</sst>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5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/>
    </xf>
    <xf numFmtId="1" fontId="5" fillId="3" borderId="1" xfId="0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" xfId="0" applyFill="1" applyBorder="1" applyAlignment="1" quotePrefix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1" fontId="5" fillId="0" borderId="1" xfId="0" applyNumberFormat="1" applyFont="1" applyFill="1" applyBorder="1" applyAlignment="1" quotePrefix="1">
      <alignment horizontal="center"/>
    </xf>
    <xf numFmtId="0" fontId="0" fillId="0" borderId="2" xfId="0" applyFill="1" applyBorder="1" applyAlignment="1">
      <alignment horizontal="center" vertical="center"/>
    </xf>
    <xf numFmtId="0" fontId="7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2" xfId="0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" borderId="1" xfId="0" applyFill="1" applyBorder="1" applyAlignment="1" quotePrefix="1">
      <alignment horizontal="center"/>
    </xf>
    <xf numFmtId="0" fontId="5" fillId="0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 quotePrefix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6" fontId="0" fillId="3" borderId="1" xfId="0" applyNumberFormat="1" applyFill="1" applyBorder="1" applyAlignment="1" quotePrefix="1">
      <alignment horizontal="center"/>
    </xf>
    <xf numFmtId="16" fontId="0" fillId="0" borderId="1" xfId="0" applyNumberFormat="1" applyFill="1" applyBorder="1" applyAlignment="1" quotePrefix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KR'ki%20-%20sezon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yczeń"/>
      <sheetName val="Luty"/>
      <sheetName val="Marzec"/>
      <sheetName val="Kwiecień"/>
      <sheetName val="Maj"/>
      <sheetName val="Czerwiec"/>
      <sheetName val="Lipiec"/>
      <sheetName val="Sierpień"/>
      <sheetName val="Wrzesień"/>
      <sheetName val="Październik"/>
      <sheetName val="Listopad"/>
      <sheetName val="Grudzień"/>
    </sheetNames>
    <sheetDataSet>
      <sheetData sheetId="0">
        <row r="4">
          <cell r="A4">
            <v>13</v>
          </cell>
          <cell r="B4" t="str">
            <v>Paweł Krupa</v>
          </cell>
          <cell r="C4" t="str">
            <v>Międzyzdroje</v>
          </cell>
          <cell r="E4" t="str">
            <v>Brak</v>
          </cell>
          <cell r="F4" t="str">
            <v>[b]</v>
          </cell>
          <cell r="G4" t="str">
            <v>[/b]</v>
          </cell>
          <cell r="H4">
            <v>21</v>
          </cell>
          <cell r="I4">
            <v>21</v>
          </cell>
          <cell r="J4">
            <v>18</v>
          </cell>
          <cell r="M4">
            <v>5</v>
          </cell>
          <cell r="N4">
            <v>20</v>
          </cell>
          <cell r="O4">
            <v>19</v>
          </cell>
          <cell r="P4">
            <v>16</v>
          </cell>
          <cell r="Q4">
            <v>4</v>
          </cell>
          <cell r="R4">
            <v>3</v>
          </cell>
          <cell r="S4">
            <v>4</v>
          </cell>
          <cell r="T4">
            <v>5</v>
          </cell>
          <cell r="V4">
            <v>19</v>
          </cell>
          <cell r="W4">
            <v>15</v>
          </cell>
          <cell r="X4">
            <v>154</v>
          </cell>
          <cell r="Y4">
            <v>2</v>
          </cell>
          <cell r="Z4" t="str">
            <v>2. [b]Paweł Krupa[/b] (Międzyzdroje) 154 pkt (21/21/18/5/20/19/16/19/15)</v>
          </cell>
        </row>
        <row r="6">
          <cell r="A6">
            <v>1</v>
          </cell>
          <cell r="B6" t="str">
            <v>Robert Joński</v>
          </cell>
          <cell r="C6" t="str">
            <v>Rosnowo</v>
          </cell>
          <cell r="E6" t="str">
            <v>Brak</v>
          </cell>
          <cell r="F6" t="str">
            <v>[b]</v>
          </cell>
          <cell r="G6" t="str">
            <v>[/b]</v>
          </cell>
          <cell r="H6">
            <v>18</v>
          </cell>
          <cell r="I6">
            <v>19</v>
          </cell>
          <cell r="J6">
            <v>8</v>
          </cell>
          <cell r="M6">
            <v>10</v>
          </cell>
          <cell r="N6">
            <v>16</v>
          </cell>
          <cell r="O6">
            <v>16</v>
          </cell>
          <cell r="P6">
            <v>13</v>
          </cell>
          <cell r="Q6">
            <v>3</v>
          </cell>
          <cell r="R6">
            <v>2</v>
          </cell>
          <cell r="S6">
            <v>4</v>
          </cell>
          <cell r="T6">
            <v>4</v>
          </cell>
          <cell r="V6">
            <v>20</v>
          </cell>
          <cell r="W6">
            <v>0</v>
          </cell>
          <cell r="X6">
            <v>120</v>
          </cell>
          <cell r="Y6">
            <v>4</v>
          </cell>
          <cell r="Z6" t="str">
            <v>4. [b]Robert Joński[/b] (Rosnowo) 120 pkt (18/19/8/10/16/16/13/20/0)</v>
          </cell>
        </row>
        <row r="8">
          <cell r="A8">
            <v>12</v>
          </cell>
          <cell r="B8" t="str">
            <v>Paweł Kietrys</v>
          </cell>
          <cell r="C8" t="str">
            <v>Stargard Szczeciński</v>
          </cell>
          <cell r="E8" t="str">
            <v>Brak</v>
          </cell>
          <cell r="F8" t="str">
            <v>[b]</v>
          </cell>
          <cell r="G8" t="str">
            <v>[/b]</v>
          </cell>
          <cell r="H8">
            <v>8</v>
          </cell>
          <cell r="I8">
            <v>15</v>
          </cell>
          <cell r="J8">
            <v>8</v>
          </cell>
          <cell r="M8">
            <v>10</v>
          </cell>
          <cell r="N8">
            <v>16</v>
          </cell>
          <cell r="O8">
            <v>6</v>
          </cell>
          <cell r="P8">
            <v>8</v>
          </cell>
          <cell r="Q8">
            <v>1</v>
          </cell>
          <cell r="R8">
            <v>4</v>
          </cell>
          <cell r="S8">
            <v>3</v>
          </cell>
          <cell r="V8">
            <v>17</v>
          </cell>
          <cell r="W8">
            <v>15</v>
          </cell>
          <cell r="X8">
            <v>103</v>
          </cell>
          <cell r="Y8">
            <v>6</v>
          </cell>
          <cell r="Z8" t="str">
            <v>6. [b]Paweł Kietrys[/b] (Stargard Szczeciński) 103 pkt (8/15/8/10/16/6/8/17/15)</v>
          </cell>
        </row>
        <row r="10">
          <cell r="A10">
            <v>18</v>
          </cell>
          <cell r="B10" t="str">
            <v>Gandalf</v>
          </cell>
          <cell r="C10" t="str">
            <v>KKR</v>
          </cell>
          <cell r="D10" t="str">
            <v>Brat</v>
          </cell>
          <cell r="E10" t="str">
            <v>#a91414</v>
          </cell>
          <cell r="F10" t="str">
            <v>[b][color=#a91414]</v>
          </cell>
          <cell r="G10" t="str">
            <v>[/color][/b]</v>
          </cell>
          <cell r="H10">
            <v>19</v>
          </cell>
          <cell r="I10">
            <v>13</v>
          </cell>
          <cell r="J10">
            <v>15</v>
          </cell>
          <cell r="M10">
            <v>5</v>
          </cell>
          <cell r="N10">
            <v>20</v>
          </cell>
          <cell r="O10">
            <v>12</v>
          </cell>
          <cell r="P10">
            <v>4</v>
          </cell>
          <cell r="Q10">
            <v>4</v>
          </cell>
          <cell r="V10">
            <v>12</v>
          </cell>
          <cell r="W10">
            <v>0</v>
          </cell>
          <cell r="X10">
            <v>100</v>
          </cell>
          <cell r="Y10">
            <v>8</v>
          </cell>
          <cell r="Z10" t="str">
            <v>8. [b][color=#a91414]Gandalf[/color][/b] (KKR) 100 pkt (19/13/15/5/20/12/4/12/0)</v>
          </cell>
        </row>
        <row r="12">
          <cell r="A12">
            <v>11</v>
          </cell>
          <cell r="B12" t="str">
            <v>Fazik</v>
          </cell>
          <cell r="C12" t="str">
            <v>KKR</v>
          </cell>
          <cell r="D12" t="str">
            <v>Brat</v>
          </cell>
          <cell r="E12" t="str">
            <v>#a91414</v>
          </cell>
          <cell r="F12" t="str">
            <v>[b][color=#a91414]</v>
          </cell>
          <cell r="G12" t="str">
            <v>[/color][/b]</v>
          </cell>
          <cell r="H12">
            <v>14</v>
          </cell>
          <cell r="I12">
            <v>17</v>
          </cell>
          <cell r="J12">
            <v>12</v>
          </cell>
          <cell r="M12">
            <v>-5</v>
          </cell>
          <cell r="N12">
            <v>18</v>
          </cell>
          <cell r="O12">
            <v>1</v>
          </cell>
          <cell r="P12">
            <v>13</v>
          </cell>
          <cell r="Q12">
            <v>3</v>
          </cell>
          <cell r="R12">
            <v>2</v>
          </cell>
          <cell r="S12">
            <v>4</v>
          </cell>
          <cell r="T12">
            <v>4</v>
          </cell>
          <cell r="V12">
            <v>11</v>
          </cell>
          <cell r="W12">
            <v>10</v>
          </cell>
          <cell r="X12">
            <v>91</v>
          </cell>
          <cell r="Y12">
            <v>10</v>
          </cell>
          <cell r="Z12" t="str">
            <v>10. [b][color=#a91414]Fazik[/color][/b] (KKR) 91 pkt (14/17/12/-5/18/1/13/11/10)</v>
          </cell>
        </row>
        <row r="14">
          <cell r="A14">
            <v>16</v>
          </cell>
          <cell r="B14" t="str">
            <v>Haris</v>
          </cell>
          <cell r="C14" t="str">
            <v>KKR</v>
          </cell>
          <cell r="D14" t="str">
            <v>Brat</v>
          </cell>
          <cell r="E14" t="str">
            <v>#a91414</v>
          </cell>
          <cell r="F14" t="str">
            <v>[b][color=#a91414]</v>
          </cell>
          <cell r="G14" t="str">
            <v>[/color][/b]</v>
          </cell>
          <cell r="H14">
            <v>12</v>
          </cell>
          <cell r="I14">
            <v>13</v>
          </cell>
          <cell r="J14">
            <v>10</v>
          </cell>
          <cell r="M14">
            <v>-5</v>
          </cell>
          <cell r="N14">
            <v>14</v>
          </cell>
          <cell r="O14">
            <v>8</v>
          </cell>
          <cell r="P14">
            <v>2</v>
          </cell>
          <cell r="Q14">
            <v>2</v>
          </cell>
          <cell r="V14">
            <v>6</v>
          </cell>
          <cell r="W14">
            <v>15</v>
          </cell>
          <cell r="X14">
            <v>75</v>
          </cell>
          <cell r="Y14">
            <v>12</v>
          </cell>
          <cell r="Z14" t="str">
            <v>12. [b][color=#a91414]Haris[/color][/b] (KKR) 75 pkt (12/13/10/-5/14/8/2/6/15)</v>
          </cell>
        </row>
        <row r="16">
          <cell r="A16">
            <v>15</v>
          </cell>
          <cell r="B16" t="str">
            <v>Dorotka</v>
          </cell>
          <cell r="C16" t="str">
            <v>Sławno</v>
          </cell>
          <cell r="D16" t="str">
            <v>Przyjaciel</v>
          </cell>
          <cell r="E16" t="str">
            <v>#7249b6</v>
          </cell>
          <cell r="F16" t="str">
            <v>[b][color=#7249b6]</v>
          </cell>
          <cell r="G16" t="str">
            <v>[/color][/b]</v>
          </cell>
          <cell r="H16">
            <v>18</v>
          </cell>
          <cell r="I16">
            <v>5</v>
          </cell>
          <cell r="J16">
            <v>7</v>
          </cell>
          <cell r="M16">
            <v>0</v>
          </cell>
          <cell r="N16">
            <v>15</v>
          </cell>
          <cell r="O16">
            <v>0</v>
          </cell>
          <cell r="P16">
            <v>0</v>
          </cell>
          <cell r="V16">
            <v>7</v>
          </cell>
          <cell r="W16">
            <v>10</v>
          </cell>
          <cell r="X16">
            <v>62</v>
          </cell>
          <cell r="Y16">
            <v>14</v>
          </cell>
          <cell r="Z16" t="str">
            <v>14. [b][color=#7249b6]Dorotka[/color][/b] (Sławno) 62 pkt (18/5/7/0/15/0/0/7/10)</v>
          </cell>
        </row>
        <row r="18">
          <cell r="A18">
            <v>6</v>
          </cell>
          <cell r="B18" t="str">
            <v>Vega</v>
          </cell>
          <cell r="C18" t="str">
            <v>KKR</v>
          </cell>
          <cell r="D18" t="str">
            <v>Brat</v>
          </cell>
          <cell r="E18" t="str">
            <v>#a91414</v>
          </cell>
          <cell r="F18" t="str">
            <v>[b][color=#a91414]</v>
          </cell>
          <cell r="G18" t="str">
            <v>[/color][/b]</v>
          </cell>
          <cell r="H18">
            <v>2</v>
          </cell>
          <cell r="I18">
            <v>3</v>
          </cell>
          <cell r="J18">
            <v>2</v>
          </cell>
          <cell r="M18">
            <v>0</v>
          </cell>
          <cell r="N18">
            <v>16</v>
          </cell>
          <cell r="O18">
            <v>4</v>
          </cell>
          <cell r="P18">
            <v>12</v>
          </cell>
          <cell r="Q18">
            <v>2</v>
          </cell>
          <cell r="R18">
            <v>2</v>
          </cell>
          <cell r="S18">
            <v>4</v>
          </cell>
          <cell r="T18">
            <v>4</v>
          </cell>
          <cell r="V18">
            <v>8</v>
          </cell>
          <cell r="W18">
            <v>0</v>
          </cell>
          <cell r="X18">
            <v>47</v>
          </cell>
          <cell r="Y18">
            <v>16</v>
          </cell>
          <cell r="Z18" t="str">
            <v>16. [b][color=#a91414]Vega[/color][/b] (KKR) 47 pkt (2/3/2/0/16/4/12/8/0)</v>
          </cell>
        </row>
        <row r="20">
          <cell r="A20">
            <v>8</v>
          </cell>
          <cell r="B20" t="str">
            <v>Paulina Celarek</v>
          </cell>
          <cell r="C20" t="str">
            <v>Chałupy</v>
          </cell>
          <cell r="E20" t="str">
            <v>Brak</v>
          </cell>
          <cell r="F20" t="str">
            <v>[b]</v>
          </cell>
          <cell r="G20" t="str">
            <v>[/b]</v>
          </cell>
          <cell r="H20">
            <v>1</v>
          </cell>
          <cell r="I20">
            <v>4</v>
          </cell>
          <cell r="J20">
            <v>0</v>
          </cell>
          <cell r="M20">
            <v>5</v>
          </cell>
          <cell r="N20">
            <v>1</v>
          </cell>
          <cell r="O20">
            <v>3</v>
          </cell>
          <cell r="P20">
            <v>4</v>
          </cell>
          <cell r="Q20">
            <v>4</v>
          </cell>
          <cell r="V20">
            <v>2</v>
          </cell>
          <cell r="W20">
            <v>10</v>
          </cell>
          <cell r="X20">
            <v>30</v>
          </cell>
          <cell r="Y20">
            <v>18</v>
          </cell>
          <cell r="Z20" t="str">
            <v>18. [b]Paulina Celarek[/b] (Chałupy) 30 pkt (1/4/0/5/1/3/4/2/10)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1" sqref="A1:A2"/>
    </sheetView>
  </sheetViews>
  <sheetFormatPr defaultColWidth="9.140625" defaultRowHeight="12.75"/>
  <cols>
    <col min="1" max="1" width="8.8515625" style="1" customWidth="1"/>
    <col min="2" max="2" width="29.8515625" style="0" customWidth="1"/>
    <col min="3" max="3" width="14.57421875" style="0" customWidth="1"/>
    <col min="4" max="4" width="9.140625" style="0" hidden="1" customWidth="1"/>
    <col min="5" max="5" width="8.00390625" style="0" hidden="1" customWidth="1"/>
    <col min="6" max="7" width="16.28125" style="0" hidden="1" customWidth="1"/>
    <col min="8" max="12" width="4.7109375" style="7" customWidth="1"/>
    <col min="13" max="17" width="3.7109375" style="7" customWidth="1"/>
    <col min="18" max="18" width="4.7109375" style="7" customWidth="1"/>
    <col min="19" max="19" width="6.7109375" style="13" customWidth="1"/>
    <col min="20" max="20" width="7.28125" style="14" customWidth="1"/>
    <col min="21" max="21" width="6.7109375" style="0" hidden="1" customWidth="1"/>
    <col min="22" max="24" width="6.7109375" style="0" customWidth="1"/>
  </cols>
  <sheetData>
    <row r="1" spans="1:20" s="1" customFormat="1" ht="16.5" customHeight="1">
      <c r="A1" s="50" t="s">
        <v>0</v>
      </c>
      <c r="B1" s="47" t="s">
        <v>1</v>
      </c>
      <c r="C1" s="47" t="s">
        <v>2</v>
      </c>
      <c r="D1" s="2"/>
      <c r="E1" s="2"/>
      <c r="F1" s="2"/>
      <c r="G1" s="2"/>
      <c r="H1" s="46">
        <v>1</v>
      </c>
      <c r="I1" s="46">
        <v>2</v>
      </c>
      <c r="J1" s="48">
        <v>3</v>
      </c>
      <c r="K1" s="48">
        <v>4</v>
      </c>
      <c r="L1" s="46">
        <v>5</v>
      </c>
      <c r="M1" s="46">
        <v>6</v>
      </c>
      <c r="N1" s="46"/>
      <c r="O1" s="46"/>
      <c r="P1" s="46"/>
      <c r="Q1" s="46"/>
      <c r="R1" s="46"/>
      <c r="S1" s="45" t="s">
        <v>3</v>
      </c>
      <c r="T1" s="47" t="s">
        <v>4</v>
      </c>
    </row>
    <row r="2" spans="1:20" s="1" customFormat="1" ht="16.5" customHeight="1">
      <c r="A2" s="50"/>
      <c r="B2" s="47"/>
      <c r="C2" s="47"/>
      <c r="D2" s="2"/>
      <c r="E2" s="2"/>
      <c r="F2" s="2"/>
      <c r="G2" s="2"/>
      <c r="H2" s="46"/>
      <c r="I2" s="46"/>
      <c r="J2" s="49"/>
      <c r="K2" s="49"/>
      <c r="L2" s="46"/>
      <c r="M2" s="3">
        <v>1</v>
      </c>
      <c r="N2" s="3">
        <v>2</v>
      </c>
      <c r="O2" s="3">
        <v>3</v>
      </c>
      <c r="P2" s="3">
        <v>4</v>
      </c>
      <c r="Q2" s="3">
        <v>5</v>
      </c>
      <c r="R2" s="3" t="s">
        <v>5</v>
      </c>
      <c r="S2" s="45"/>
      <c r="T2" s="47"/>
    </row>
    <row r="3" spans="1:21" s="7" customFormat="1" ht="16.5" customHeight="1">
      <c r="A3" s="3">
        <v>5</v>
      </c>
      <c r="B3" s="20" t="s">
        <v>11</v>
      </c>
      <c r="C3" s="4" t="s">
        <v>7</v>
      </c>
      <c r="D3" s="4" t="s">
        <v>8</v>
      </c>
      <c r="E3" s="4" t="str">
        <f aca="true" t="shared" si="0" ref="E3:E8">IF(D3="","Brak",IF(D3="Brat","#a91414",IF(D3="Przyjaciel","#7249b6",IF(D3="BS","#20734b",IF(D3="CR","#808080",IF(D3="Nowicjusz","#206cdf",IF(D3="Kompan","#D78428",IF(D3="Dorotka","#FF0000","ERROR"))))))))</f>
        <v>#a91414</v>
      </c>
      <c r="F3" s="4" t="str">
        <f aca="true" t="shared" si="1" ref="F3:F8">IF(E3="Brak","[b]","[b][color="&amp;E3&amp;"]")</f>
        <v>[b][color=#a91414]</v>
      </c>
      <c r="G3" s="4" t="str">
        <f aca="true" t="shared" si="2" ref="G3:G8">IF(E3="Brak","[/b]","[/color][/b]")</f>
        <v>[/color][/b]</v>
      </c>
      <c r="H3" s="5">
        <v>18</v>
      </c>
      <c r="I3" s="5">
        <v>19</v>
      </c>
      <c r="J3" s="5">
        <v>16</v>
      </c>
      <c r="K3" s="5">
        <v>17</v>
      </c>
      <c r="L3" s="5">
        <v>19</v>
      </c>
      <c r="M3" s="4">
        <v>5</v>
      </c>
      <c r="N3" s="4">
        <v>5</v>
      </c>
      <c r="O3" s="4">
        <v>5</v>
      </c>
      <c r="P3" s="4">
        <v>4</v>
      </c>
      <c r="Q3" s="4">
        <v>4</v>
      </c>
      <c r="R3" s="5">
        <f aca="true" t="shared" si="3" ref="R3:R8">SUM(M3:Q3)</f>
        <v>23</v>
      </c>
      <c r="S3" s="6">
        <f aca="true" t="shared" si="4" ref="S3:S8">SUM(H3:I3,J3:L3,R3)</f>
        <v>112</v>
      </c>
      <c r="T3" s="17">
        <v>1</v>
      </c>
      <c r="U3" s="7" t="str">
        <f aca="true" t="shared" si="5" ref="U3:U8">T3&amp;". "&amp;F3&amp;B3&amp;G3&amp;" ("&amp;C3&amp;") "&amp;S3&amp;" pkt ("&amp;H3&amp;"/"&amp;I3&amp;"/"&amp;J3&amp;"/"&amp;K3&amp;"/"&amp;L3&amp;"/"&amp;R3&amp;")"</f>
        <v>1. [b][color=#a91414]Krzysztof "Fazik" Brzeziński[/color][/b] (KKR) 112 pkt (18/19/16/17/19/23)</v>
      </c>
    </row>
    <row r="4" spans="1:21" s="11" customFormat="1" ht="16.5" customHeight="1">
      <c r="A4" s="21">
        <v>2</v>
      </c>
      <c r="B4" s="9" t="s">
        <v>13</v>
      </c>
      <c r="C4" s="8" t="s">
        <v>7</v>
      </c>
      <c r="D4" s="8" t="s">
        <v>8</v>
      </c>
      <c r="E4" s="9" t="str">
        <f t="shared" si="0"/>
        <v>#a91414</v>
      </c>
      <c r="F4" s="8" t="str">
        <f t="shared" si="1"/>
        <v>[b][color=#a91414]</v>
      </c>
      <c r="G4" s="8" t="str">
        <f t="shared" si="2"/>
        <v>[/color][/b]</v>
      </c>
      <c r="H4" s="22">
        <v>19</v>
      </c>
      <c r="I4" s="22">
        <v>13</v>
      </c>
      <c r="J4" s="10">
        <v>15</v>
      </c>
      <c r="K4" s="22">
        <v>14</v>
      </c>
      <c r="L4" s="22">
        <v>13</v>
      </c>
      <c r="M4" s="8">
        <v>4</v>
      </c>
      <c r="N4" s="8">
        <v>3</v>
      </c>
      <c r="O4" s="8">
        <v>4</v>
      </c>
      <c r="P4" s="8">
        <v>1</v>
      </c>
      <c r="Q4" s="8"/>
      <c r="R4" s="22">
        <f t="shared" si="3"/>
        <v>12</v>
      </c>
      <c r="S4" s="6">
        <f t="shared" si="4"/>
        <v>86</v>
      </c>
      <c r="T4" s="23">
        <v>2</v>
      </c>
      <c r="U4" s="7" t="str">
        <f t="shared" si="5"/>
        <v>2. [b][color=#a91414]Robert "Franek" Frank[/color][/b] (KKR) 86 pkt (19/13/15/14/13/12)</v>
      </c>
    </row>
    <row r="5" spans="1:21" s="7" customFormat="1" ht="16.5" customHeight="1">
      <c r="A5" s="3">
        <v>4</v>
      </c>
      <c r="B5" s="20" t="s">
        <v>9</v>
      </c>
      <c r="C5" s="4" t="s">
        <v>7</v>
      </c>
      <c r="D5" s="4" t="s">
        <v>8</v>
      </c>
      <c r="E5" s="4" t="str">
        <f t="shared" si="0"/>
        <v>#a91414</v>
      </c>
      <c r="F5" s="4" t="str">
        <f t="shared" si="1"/>
        <v>[b][color=#a91414]</v>
      </c>
      <c r="G5" s="4" t="str">
        <f t="shared" si="2"/>
        <v>[/color][/b]</v>
      </c>
      <c r="H5" s="5">
        <v>15</v>
      </c>
      <c r="I5" s="5">
        <v>13</v>
      </c>
      <c r="J5" s="5">
        <v>11</v>
      </c>
      <c r="K5" s="5">
        <v>15</v>
      </c>
      <c r="L5" s="5">
        <v>12</v>
      </c>
      <c r="M5" s="4">
        <v>5</v>
      </c>
      <c r="N5" s="4">
        <v>4</v>
      </c>
      <c r="O5" s="4">
        <v>3</v>
      </c>
      <c r="P5" s="4">
        <v>4</v>
      </c>
      <c r="Q5" s="4">
        <v>3</v>
      </c>
      <c r="R5" s="5">
        <f t="shared" si="3"/>
        <v>19</v>
      </c>
      <c r="S5" s="6">
        <f t="shared" si="4"/>
        <v>85</v>
      </c>
      <c r="T5" s="25">
        <v>3</v>
      </c>
      <c r="U5" s="7" t="str">
        <f t="shared" si="5"/>
        <v>3. [b][color=#a91414]Leszek "Haris" Jęczkowski[/color][/b] (KKR) 85 pkt (15/13/11/15/12/19)</v>
      </c>
    </row>
    <row r="6" spans="1:21" s="11" customFormat="1" ht="16.5" customHeight="1">
      <c r="A6" s="21">
        <v>6</v>
      </c>
      <c r="B6" s="8" t="s">
        <v>6</v>
      </c>
      <c r="C6" s="8" t="s">
        <v>7</v>
      </c>
      <c r="D6" s="8" t="s">
        <v>8</v>
      </c>
      <c r="E6" s="4" t="str">
        <f t="shared" si="0"/>
        <v>#a91414</v>
      </c>
      <c r="F6" s="8" t="str">
        <f t="shared" si="1"/>
        <v>[b][color=#a91414]</v>
      </c>
      <c r="G6" s="8" t="str">
        <f t="shared" si="2"/>
        <v>[/color][/b]</v>
      </c>
      <c r="H6" s="22">
        <v>12</v>
      </c>
      <c r="I6" s="22">
        <v>15</v>
      </c>
      <c r="J6" s="10">
        <v>12</v>
      </c>
      <c r="K6" s="22">
        <v>12</v>
      </c>
      <c r="L6" s="22">
        <v>20</v>
      </c>
      <c r="M6" s="8">
        <v>0</v>
      </c>
      <c r="N6" s="8"/>
      <c r="O6" s="8"/>
      <c r="P6" s="8"/>
      <c r="Q6" s="8"/>
      <c r="R6" s="22">
        <f t="shared" si="3"/>
        <v>0</v>
      </c>
      <c r="S6" s="6">
        <f t="shared" si="4"/>
        <v>71</v>
      </c>
      <c r="T6" s="23">
        <v>4</v>
      </c>
      <c r="U6" s="7" t="str">
        <f t="shared" si="5"/>
        <v>4. [b][color=#a91414]Bartłomiej "Gandalf" Zielonka[/color][/b] (KKR) 71 pkt (12/15/12/12/20/0)</v>
      </c>
    </row>
    <row r="7" spans="1:21" s="7" customFormat="1" ht="16.5" customHeight="1">
      <c r="A7" s="3">
        <v>3</v>
      </c>
      <c r="B7" s="20" t="s">
        <v>12</v>
      </c>
      <c r="C7" s="4" t="s">
        <v>7</v>
      </c>
      <c r="D7" s="4" t="s">
        <v>15</v>
      </c>
      <c r="E7" s="4" t="str">
        <f t="shared" si="0"/>
        <v>#FF0000</v>
      </c>
      <c r="F7" s="4" t="str">
        <f t="shared" si="1"/>
        <v>[b][color=#FF0000]</v>
      </c>
      <c r="G7" s="4" t="str">
        <f t="shared" si="2"/>
        <v>[/color][/b]</v>
      </c>
      <c r="H7" s="5">
        <v>12</v>
      </c>
      <c r="I7" s="5">
        <v>13</v>
      </c>
      <c r="J7" s="5">
        <v>9</v>
      </c>
      <c r="K7" s="5">
        <v>16</v>
      </c>
      <c r="L7" s="5">
        <v>14</v>
      </c>
      <c r="M7" s="4">
        <v>2</v>
      </c>
      <c r="N7" s="4">
        <v>0</v>
      </c>
      <c r="O7" s="4"/>
      <c r="P7" s="4"/>
      <c r="Q7" s="4"/>
      <c r="R7" s="5">
        <f t="shared" si="3"/>
        <v>2</v>
      </c>
      <c r="S7" s="6">
        <f t="shared" si="4"/>
        <v>66</v>
      </c>
      <c r="T7" s="17">
        <v>5</v>
      </c>
      <c r="U7" s="7" t="str">
        <f t="shared" si="5"/>
        <v>5. [b][color=#FF0000]Dorota "Dorotka" Janiszewska[/color][/b] (KKR) 66 pkt (12/13/9/16/14/2)</v>
      </c>
    </row>
    <row r="8" spans="1:21" s="11" customFormat="1" ht="16.5" customHeight="1">
      <c r="A8" s="18">
        <v>1</v>
      </c>
      <c r="B8" s="8" t="s">
        <v>14</v>
      </c>
      <c r="C8" s="9" t="s">
        <v>7</v>
      </c>
      <c r="D8" s="9" t="s">
        <v>8</v>
      </c>
      <c r="E8" s="9" t="str">
        <f t="shared" si="0"/>
        <v>#a91414</v>
      </c>
      <c r="F8" s="9" t="str">
        <f t="shared" si="1"/>
        <v>[b][color=#a91414]</v>
      </c>
      <c r="G8" s="9" t="str">
        <f t="shared" si="2"/>
        <v>[/color][/b]</v>
      </c>
      <c r="H8" s="10">
        <v>8</v>
      </c>
      <c r="I8" s="10">
        <v>11</v>
      </c>
      <c r="J8" s="22">
        <v>6</v>
      </c>
      <c r="K8" s="10">
        <v>14</v>
      </c>
      <c r="L8" s="10">
        <v>7</v>
      </c>
      <c r="M8" s="9">
        <v>1</v>
      </c>
      <c r="N8" s="9">
        <v>2</v>
      </c>
      <c r="O8" s="9">
        <v>0</v>
      </c>
      <c r="P8" s="9"/>
      <c r="Q8" s="9"/>
      <c r="R8" s="10">
        <f t="shared" si="3"/>
        <v>3</v>
      </c>
      <c r="S8" s="6">
        <f t="shared" si="4"/>
        <v>49</v>
      </c>
      <c r="T8" s="19">
        <v>6</v>
      </c>
      <c r="U8" s="7" t="str">
        <f t="shared" si="5"/>
        <v>6. [b][color=#a91414]Adrian Gojdź[/color][/b] (KKR) 49 pkt (8/11/6/14/7/3)</v>
      </c>
    </row>
    <row r="9" ht="12.75">
      <c r="B9" s="12"/>
    </row>
    <row r="10" spans="1:2" ht="12.75">
      <c r="A10" s="1" t="s">
        <v>7</v>
      </c>
      <c r="B10" s="15" t="s">
        <v>10</v>
      </c>
    </row>
    <row r="13" ht="12.75">
      <c r="B13" s="24"/>
    </row>
    <row r="14" ht="12.75">
      <c r="B14" s="12"/>
    </row>
    <row r="15" ht="12.75">
      <c r="B15" s="24"/>
    </row>
    <row r="16" ht="12.75">
      <c r="B16" s="24"/>
    </row>
    <row r="17" ht="12.75">
      <c r="B17" s="24"/>
    </row>
    <row r="26" spans="8:12" ht="12.75">
      <c r="H26" s="16"/>
      <c r="I26" s="16"/>
      <c r="K26" s="16"/>
      <c r="L26" s="16"/>
    </row>
    <row r="27" spans="8:12" ht="12.75">
      <c r="H27" s="16"/>
      <c r="I27" s="16"/>
      <c r="K27" s="16"/>
      <c r="L27" s="16"/>
    </row>
    <row r="28" spans="8:12" ht="12.75">
      <c r="H28" s="16"/>
      <c r="I28" s="16"/>
      <c r="K28" s="16"/>
      <c r="L28" s="16"/>
    </row>
    <row r="29" spans="8:12" ht="12.75">
      <c r="H29" s="16"/>
      <c r="I29" s="16"/>
      <c r="K29" s="16"/>
      <c r="L29" s="16"/>
    </row>
    <row r="30" spans="8:12" ht="12.75">
      <c r="H30" s="16"/>
      <c r="I30" s="16"/>
      <c r="K30" s="16"/>
      <c r="L30" s="16"/>
    </row>
    <row r="31" spans="8:12" ht="12.75">
      <c r="H31" s="16"/>
      <c r="I31" s="16"/>
      <c r="K31" s="16"/>
      <c r="L31" s="16"/>
    </row>
    <row r="32" spans="8:12" ht="12.75">
      <c r="H32" s="16"/>
      <c r="I32" s="16"/>
      <c r="K32" s="16"/>
      <c r="L32" s="16"/>
    </row>
    <row r="33" spans="8:12" ht="12.75">
      <c r="H33" s="16"/>
      <c r="I33" s="16"/>
      <c r="K33" s="16"/>
      <c r="L33" s="16"/>
    </row>
    <row r="34" spans="8:12" ht="12.75">
      <c r="H34" s="16"/>
      <c r="I34" s="16"/>
      <c r="K34" s="16"/>
      <c r="L34" s="16"/>
    </row>
    <row r="35" spans="8:12" ht="12.75">
      <c r="H35" s="16"/>
      <c r="I35" s="16"/>
      <c r="J35" s="16"/>
      <c r="K35" s="16"/>
      <c r="L35" s="16"/>
    </row>
    <row r="36" spans="8:12" ht="12.75">
      <c r="H36" s="16"/>
      <c r="I36" s="16"/>
      <c r="J36" s="16"/>
      <c r="K36" s="16"/>
      <c r="L36" s="16"/>
    </row>
    <row r="37" ht="12.75">
      <c r="J37" s="16"/>
    </row>
  </sheetData>
  <mergeCells count="11">
    <mergeCell ref="K1:K2"/>
    <mergeCell ref="A1:A2"/>
    <mergeCell ref="B1:B2"/>
    <mergeCell ref="H1:H2"/>
    <mergeCell ref="I1:I2"/>
    <mergeCell ref="C1:C2"/>
    <mergeCell ref="J1:J2"/>
    <mergeCell ref="S1:S2"/>
    <mergeCell ref="M1:R1"/>
    <mergeCell ref="T1:T2"/>
    <mergeCell ref="L1:L2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4"/>
  <sheetViews>
    <sheetView workbookViewId="0" topLeftCell="A1">
      <selection activeCell="A1" sqref="A1:A2"/>
    </sheetView>
  </sheetViews>
  <sheetFormatPr defaultColWidth="9.140625" defaultRowHeight="12.75"/>
  <cols>
    <col min="1" max="1" width="8.8515625" style="1" customWidth="1"/>
    <col min="2" max="2" width="29.8515625" style="0" customWidth="1"/>
    <col min="3" max="3" width="14.57421875" style="0" customWidth="1"/>
    <col min="4" max="4" width="9.140625" style="0" hidden="1" customWidth="1"/>
    <col min="5" max="5" width="8.00390625" style="0" hidden="1" customWidth="1"/>
    <col min="6" max="6" width="16.28125" style="0" hidden="1" customWidth="1"/>
    <col min="7" max="7" width="5.8515625" style="0" hidden="1" customWidth="1"/>
    <col min="8" max="15" width="4.7109375" style="7" customWidth="1"/>
    <col min="16" max="16" width="6.7109375" style="13" customWidth="1"/>
    <col min="17" max="17" width="7.28125" style="14" customWidth="1"/>
    <col min="18" max="18" width="6.7109375" style="0" hidden="1" customWidth="1"/>
    <col min="19" max="21" width="6.7109375" style="0" customWidth="1"/>
  </cols>
  <sheetData>
    <row r="1" spans="1:17" s="1" customFormat="1" ht="16.5" customHeight="1">
      <c r="A1" s="50" t="s">
        <v>0</v>
      </c>
      <c r="B1" s="47" t="s">
        <v>1</v>
      </c>
      <c r="C1" s="47" t="s">
        <v>2</v>
      </c>
      <c r="D1" s="2"/>
      <c r="E1" s="2"/>
      <c r="F1" s="2"/>
      <c r="G1" s="2"/>
      <c r="H1" s="46">
        <v>1</v>
      </c>
      <c r="I1" s="46">
        <v>2</v>
      </c>
      <c r="J1" s="48">
        <v>3</v>
      </c>
      <c r="K1" s="48">
        <v>4</v>
      </c>
      <c r="L1" s="48">
        <v>5</v>
      </c>
      <c r="M1" s="48">
        <v>6</v>
      </c>
      <c r="N1" s="48">
        <v>7</v>
      </c>
      <c r="O1" s="48">
        <v>8</v>
      </c>
      <c r="P1" s="45" t="s">
        <v>3</v>
      </c>
      <c r="Q1" s="47" t="s">
        <v>4</v>
      </c>
    </row>
    <row r="2" spans="1:26" s="1" customFormat="1" ht="16.5" customHeight="1">
      <c r="A2" s="50"/>
      <c r="B2" s="47"/>
      <c r="C2" s="47"/>
      <c r="D2" s="2"/>
      <c r="E2" s="2"/>
      <c r="F2" s="2"/>
      <c r="G2" s="2"/>
      <c r="H2" s="46"/>
      <c r="I2" s="46"/>
      <c r="J2" s="49"/>
      <c r="K2" s="49"/>
      <c r="L2" s="49"/>
      <c r="M2" s="49"/>
      <c r="N2" s="49"/>
      <c r="O2" s="49"/>
      <c r="P2" s="45"/>
      <c r="Q2" s="47"/>
      <c r="R2" s="42"/>
      <c r="S2" s="42"/>
      <c r="T2" s="42"/>
      <c r="U2" s="42"/>
      <c r="V2" s="42"/>
      <c r="W2" s="42"/>
      <c r="X2" s="42"/>
      <c r="Y2" s="42"/>
      <c r="Z2" s="42"/>
    </row>
    <row r="3" spans="1:18" s="7" customFormat="1" ht="16.5" customHeight="1">
      <c r="A3" s="26">
        <v>7</v>
      </c>
      <c r="B3" s="4" t="s">
        <v>11</v>
      </c>
      <c r="C3" s="20" t="s">
        <v>7</v>
      </c>
      <c r="D3" s="20" t="s">
        <v>8</v>
      </c>
      <c r="E3" s="4" t="str">
        <f aca="true" t="shared" si="0" ref="E3:E15">IF(D3="","Brak",IF(D3="Brat","#a91414",IF(D3="Przyjaciel","#7249b6",IF(D3="BS","#20734b",IF(D3="CR","#808080",IF(D3="Nowicjusz","#206cdf",IF(D3="Kompan","#D78428",IF(D3="Dorotka","#FF0000","ERROR"))))))))</f>
        <v>#a91414</v>
      </c>
      <c r="F3" s="20" t="str">
        <f aca="true" t="shared" si="1" ref="F3:F15">IF(E3="Brak","[b]","[b][color="&amp;E3&amp;"]")</f>
        <v>[b][color=#a91414]</v>
      </c>
      <c r="G3" s="20" t="str">
        <f aca="true" t="shared" si="2" ref="G3:G15">IF(E3="Brak","[/b]","[/color][/b]")</f>
        <v>[/color][/b]</v>
      </c>
      <c r="H3" s="27">
        <v>38</v>
      </c>
      <c r="I3" s="27">
        <v>36</v>
      </c>
      <c r="J3" s="5">
        <v>46</v>
      </c>
      <c r="K3" s="27">
        <v>47</v>
      </c>
      <c r="L3" s="27">
        <v>42</v>
      </c>
      <c r="M3" s="27">
        <v>18</v>
      </c>
      <c r="N3" s="27">
        <v>29</v>
      </c>
      <c r="O3" s="27">
        <v>28</v>
      </c>
      <c r="P3" s="6">
        <f aca="true" t="shared" si="3" ref="P3:P15">SUM(H3:I3,J3:N3,O3)</f>
        <v>284</v>
      </c>
      <c r="Q3" s="28">
        <v>1</v>
      </c>
      <c r="R3" s="7" t="str">
        <f aca="true" t="shared" si="4" ref="R3:R15">Q3&amp;". "&amp;F3&amp;B3&amp;G3&amp;" ("&amp;C3&amp;") "&amp;P3&amp;" pkt ("&amp;H3&amp;"/"&amp;I3&amp;"/"&amp;J3&amp;"/"&amp;K3&amp;"/"&amp;L3&amp;"/"&amp;M3&amp;"/"&amp;N3&amp;"/"&amp;O3&amp;")"</f>
        <v>1. [b][color=#a91414]Krzysztof "Fazik" Brzeziński[/color][/b] (KKR) 284 pkt (38/36/46/47/42/18/29/28)</v>
      </c>
    </row>
    <row r="4" spans="1:26" s="11" customFormat="1" ht="16.5" customHeight="1">
      <c r="A4" s="18">
        <v>1</v>
      </c>
      <c r="B4" s="8" t="s">
        <v>25</v>
      </c>
      <c r="C4" s="9" t="s">
        <v>34</v>
      </c>
      <c r="D4" s="9"/>
      <c r="E4" s="9" t="str">
        <f t="shared" si="0"/>
        <v>Brak</v>
      </c>
      <c r="F4" s="9" t="str">
        <f t="shared" si="1"/>
        <v>[b]</v>
      </c>
      <c r="G4" s="9" t="str">
        <f t="shared" si="2"/>
        <v>[/b]</v>
      </c>
      <c r="H4" s="10">
        <v>27</v>
      </c>
      <c r="I4" s="10">
        <v>26</v>
      </c>
      <c r="J4" s="10">
        <v>42</v>
      </c>
      <c r="K4" s="10">
        <v>42</v>
      </c>
      <c r="L4" s="10">
        <v>31</v>
      </c>
      <c r="M4" s="10">
        <v>35</v>
      </c>
      <c r="N4" s="10">
        <v>23</v>
      </c>
      <c r="O4" s="22">
        <v>20</v>
      </c>
      <c r="P4" s="6">
        <f t="shared" si="3"/>
        <v>246</v>
      </c>
      <c r="Q4" s="19">
        <v>2</v>
      </c>
      <c r="R4" s="7" t="str">
        <f t="shared" si="4"/>
        <v>2. [b]Jan Kuciński[/b] (Dąbrowa) 246 pkt (27/26/42/42/31/35/23/20)</v>
      </c>
      <c r="S4" s="7"/>
      <c r="T4" s="7"/>
      <c r="U4" s="7"/>
      <c r="V4" s="7"/>
      <c r="W4" s="7"/>
      <c r="X4" s="7"/>
      <c r="Y4" s="7"/>
      <c r="Z4" s="7"/>
    </row>
    <row r="5" spans="1:18" s="7" customFormat="1" ht="16.5" customHeight="1">
      <c r="A5" s="26">
        <v>3</v>
      </c>
      <c r="B5" s="20" t="s">
        <v>51</v>
      </c>
      <c r="C5" s="20" t="s">
        <v>54</v>
      </c>
      <c r="D5" s="20"/>
      <c r="E5" s="4" t="str">
        <f t="shared" si="0"/>
        <v>Brak</v>
      </c>
      <c r="F5" s="20" t="str">
        <f t="shared" si="1"/>
        <v>[b]</v>
      </c>
      <c r="G5" s="20" t="str">
        <f t="shared" si="2"/>
        <v>[/b]</v>
      </c>
      <c r="H5" s="27">
        <v>36</v>
      </c>
      <c r="I5" s="27">
        <v>33</v>
      </c>
      <c r="J5" s="5">
        <v>35</v>
      </c>
      <c r="K5" s="27">
        <v>30</v>
      </c>
      <c r="L5" s="27">
        <v>23</v>
      </c>
      <c r="M5" s="27">
        <v>21</v>
      </c>
      <c r="N5" s="27">
        <v>28</v>
      </c>
      <c r="O5" s="27">
        <v>29</v>
      </c>
      <c r="P5" s="6">
        <f t="shared" si="3"/>
        <v>235</v>
      </c>
      <c r="Q5" s="28">
        <v>3</v>
      </c>
      <c r="R5" s="7" t="str">
        <f t="shared" si="4"/>
        <v>3. [b]Przemysław "Wizun" Wojciukiewicz[/b] (Białogard) 235 pkt (36/33/35/30/23/21/28/29)</v>
      </c>
    </row>
    <row r="6" spans="1:26" s="11" customFormat="1" ht="16.5" customHeight="1">
      <c r="A6" s="21">
        <v>8</v>
      </c>
      <c r="B6" s="9" t="s">
        <v>9</v>
      </c>
      <c r="C6" s="8" t="s">
        <v>7</v>
      </c>
      <c r="D6" s="8" t="s">
        <v>8</v>
      </c>
      <c r="E6" s="9" t="str">
        <f t="shared" si="0"/>
        <v>#a91414</v>
      </c>
      <c r="F6" s="8" t="str">
        <f t="shared" si="1"/>
        <v>[b][color=#a91414]</v>
      </c>
      <c r="G6" s="8" t="str">
        <f t="shared" si="2"/>
        <v>[/color][/b]</v>
      </c>
      <c r="H6" s="22">
        <v>25</v>
      </c>
      <c r="I6" s="22">
        <v>34</v>
      </c>
      <c r="J6" s="10">
        <v>40</v>
      </c>
      <c r="K6" s="22">
        <v>27</v>
      </c>
      <c r="L6" s="22">
        <v>16</v>
      </c>
      <c r="M6" s="22">
        <v>22</v>
      </c>
      <c r="N6" s="22">
        <v>33</v>
      </c>
      <c r="O6" s="22">
        <v>31</v>
      </c>
      <c r="P6" s="6">
        <f t="shared" si="3"/>
        <v>228</v>
      </c>
      <c r="Q6" s="23">
        <v>4</v>
      </c>
      <c r="R6" s="7" t="str">
        <f t="shared" si="4"/>
        <v>4. [b][color=#a91414]Leszek "Haris" Jęczkowski[/color][/b] (KKR) 228 pkt (25/34/40/27/16/22/33/31)</v>
      </c>
      <c r="S6" s="7"/>
      <c r="T6" s="7"/>
      <c r="U6" s="7"/>
      <c r="V6" s="7"/>
      <c r="W6" s="7"/>
      <c r="X6" s="7"/>
      <c r="Y6" s="7"/>
      <c r="Z6" s="7"/>
    </row>
    <row r="7" spans="1:26" s="11" customFormat="1" ht="16.5" customHeight="1">
      <c r="A7" s="3">
        <v>4</v>
      </c>
      <c r="B7" s="20" t="s">
        <v>6</v>
      </c>
      <c r="C7" s="4" t="s">
        <v>7</v>
      </c>
      <c r="D7" s="4" t="s">
        <v>8</v>
      </c>
      <c r="E7" s="4" t="str">
        <f t="shared" si="0"/>
        <v>#a91414</v>
      </c>
      <c r="F7" s="4" t="str">
        <f t="shared" si="1"/>
        <v>[b][color=#a91414]</v>
      </c>
      <c r="G7" s="4" t="str">
        <f t="shared" si="2"/>
        <v>[/color][/b]</v>
      </c>
      <c r="H7" s="5">
        <v>33</v>
      </c>
      <c r="I7" s="5">
        <v>26</v>
      </c>
      <c r="J7" s="5">
        <v>32</v>
      </c>
      <c r="K7" s="5">
        <v>30</v>
      </c>
      <c r="L7" s="5">
        <v>19</v>
      </c>
      <c r="M7" s="5">
        <v>36</v>
      </c>
      <c r="N7" s="5">
        <v>20</v>
      </c>
      <c r="O7" s="5">
        <v>14</v>
      </c>
      <c r="P7" s="6">
        <f t="shared" si="3"/>
        <v>210</v>
      </c>
      <c r="Q7" s="25">
        <v>5</v>
      </c>
      <c r="R7" s="7" t="str">
        <f t="shared" si="4"/>
        <v>5. [b][color=#a91414]Bartłomiej "Gandalf" Zielonka[/color][/b] (KKR) 210 pkt (33/26/32/30/19/36/20/14)</v>
      </c>
      <c r="S7" s="7"/>
      <c r="T7" s="7"/>
      <c r="U7" s="7"/>
      <c r="V7" s="7"/>
      <c r="W7" s="7"/>
      <c r="X7" s="7"/>
      <c r="Y7" s="7"/>
      <c r="Z7" s="7"/>
    </row>
    <row r="8" spans="1:18" s="7" customFormat="1" ht="16.5" customHeight="1">
      <c r="A8" s="21">
        <v>12</v>
      </c>
      <c r="B8" s="8" t="s">
        <v>48</v>
      </c>
      <c r="C8" s="8" t="s">
        <v>7</v>
      </c>
      <c r="D8" s="8" t="s">
        <v>8</v>
      </c>
      <c r="E8" s="9" t="str">
        <f t="shared" si="0"/>
        <v>#a91414</v>
      </c>
      <c r="F8" s="8" t="str">
        <f t="shared" si="1"/>
        <v>[b][color=#a91414]</v>
      </c>
      <c r="G8" s="8" t="str">
        <f t="shared" si="2"/>
        <v>[/color][/b]</v>
      </c>
      <c r="H8" s="22">
        <v>27</v>
      </c>
      <c r="I8" s="22">
        <v>15</v>
      </c>
      <c r="J8" s="10">
        <v>34</v>
      </c>
      <c r="K8" s="22">
        <v>15</v>
      </c>
      <c r="L8" s="22">
        <v>19</v>
      </c>
      <c r="M8" s="22">
        <v>14</v>
      </c>
      <c r="N8" s="22">
        <v>24</v>
      </c>
      <c r="O8" s="22">
        <v>32</v>
      </c>
      <c r="P8" s="6">
        <f t="shared" si="3"/>
        <v>180</v>
      </c>
      <c r="Q8" s="23">
        <v>6</v>
      </c>
      <c r="R8" s="7" t="str">
        <f t="shared" si="4"/>
        <v>6. [b][color=#a91414]Michał Danes[/color][/b] (KKR) 180 pkt (27/15/34/15/19/14/24/32)</v>
      </c>
    </row>
    <row r="9" spans="1:26" s="11" customFormat="1" ht="16.5" customHeight="1">
      <c r="A9" s="26">
        <v>11</v>
      </c>
      <c r="B9" s="20" t="s">
        <v>52</v>
      </c>
      <c r="C9" s="20" t="s">
        <v>7</v>
      </c>
      <c r="D9" s="20" t="s">
        <v>8</v>
      </c>
      <c r="E9" s="4" t="str">
        <f t="shared" si="0"/>
        <v>#a91414</v>
      </c>
      <c r="F9" s="20" t="str">
        <f t="shared" si="1"/>
        <v>[b][color=#a91414]</v>
      </c>
      <c r="G9" s="20" t="str">
        <f t="shared" si="2"/>
        <v>[/color][/b]</v>
      </c>
      <c r="H9" s="27">
        <v>20</v>
      </c>
      <c r="I9" s="27">
        <v>34</v>
      </c>
      <c r="J9" s="5">
        <v>32</v>
      </c>
      <c r="K9" s="27">
        <v>17</v>
      </c>
      <c r="L9" s="27">
        <v>16</v>
      </c>
      <c r="M9" s="27">
        <v>21</v>
      </c>
      <c r="N9" s="27">
        <v>18</v>
      </c>
      <c r="O9" s="27">
        <v>19</v>
      </c>
      <c r="P9" s="6">
        <f t="shared" si="3"/>
        <v>177</v>
      </c>
      <c r="Q9" s="28">
        <v>7</v>
      </c>
      <c r="R9" s="7" t="str">
        <f t="shared" si="4"/>
        <v>7. [b][color=#a91414]Czarek Sierzputowski[/color][/b] (KKR) 177 pkt (20/34/32/17/16/21/18/19)</v>
      </c>
      <c r="S9" s="7"/>
      <c r="T9" s="7"/>
      <c r="U9" s="7"/>
      <c r="V9" s="7"/>
      <c r="W9" s="7"/>
      <c r="X9" s="7"/>
      <c r="Y9" s="7"/>
      <c r="Z9" s="7"/>
    </row>
    <row r="10" spans="1:18" s="7" customFormat="1" ht="16.5" customHeight="1">
      <c r="A10" s="18">
        <v>13</v>
      </c>
      <c r="B10" s="8" t="s">
        <v>16</v>
      </c>
      <c r="C10" s="9" t="s">
        <v>7</v>
      </c>
      <c r="D10" s="9" t="s">
        <v>18</v>
      </c>
      <c r="E10" s="9" t="str">
        <f t="shared" si="0"/>
        <v>#206cdf</v>
      </c>
      <c r="F10" s="9" t="str">
        <f t="shared" si="1"/>
        <v>[b][color=#206cdf]</v>
      </c>
      <c r="G10" s="9" t="str">
        <f t="shared" si="2"/>
        <v>[/color][/b]</v>
      </c>
      <c r="H10" s="10">
        <v>22</v>
      </c>
      <c r="I10" s="10">
        <v>5</v>
      </c>
      <c r="J10" s="10">
        <v>8</v>
      </c>
      <c r="K10" s="10">
        <v>33</v>
      </c>
      <c r="L10" s="10">
        <v>24</v>
      </c>
      <c r="M10" s="10">
        <v>33</v>
      </c>
      <c r="N10" s="10">
        <v>18</v>
      </c>
      <c r="O10" s="10">
        <v>8</v>
      </c>
      <c r="P10" s="6">
        <f t="shared" si="3"/>
        <v>151</v>
      </c>
      <c r="Q10" s="38">
        <v>8</v>
      </c>
      <c r="R10" s="7" t="str">
        <f t="shared" si="4"/>
        <v>8. [b][color=#206cdf]Maria "MaRysia" Buss[/color][/b] (KKR) 151 pkt (22/5/8/33/24/33/18/8)</v>
      </c>
    </row>
    <row r="11" spans="1:26" s="11" customFormat="1" ht="16.5" customHeight="1">
      <c r="A11" s="3">
        <v>5</v>
      </c>
      <c r="B11" s="20" t="s">
        <v>24</v>
      </c>
      <c r="C11" s="4" t="s">
        <v>7</v>
      </c>
      <c r="D11" s="4" t="s">
        <v>18</v>
      </c>
      <c r="E11" s="4" t="str">
        <f t="shared" si="0"/>
        <v>#206cdf</v>
      </c>
      <c r="F11" s="4" t="str">
        <f t="shared" si="1"/>
        <v>[b][color=#206cdf]</v>
      </c>
      <c r="G11" s="4" t="str">
        <f t="shared" si="2"/>
        <v>[/color][/b]</v>
      </c>
      <c r="H11" s="5">
        <v>1</v>
      </c>
      <c r="I11" s="5">
        <v>11</v>
      </c>
      <c r="J11" s="5">
        <v>37</v>
      </c>
      <c r="K11" s="5">
        <v>17</v>
      </c>
      <c r="L11" s="5">
        <v>22</v>
      </c>
      <c r="M11" s="5">
        <v>12</v>
      </c>
      <c r="N11" s="5">
        <v>27</v>
      </c>
      <c r="O11" s="5">
        <v>18</v>
      </c>
      <c r="P11" s="6">
        <f t="shared" si="3"/>
        <v>145</v>
      </c>
      <c r="Q11" s="17">
        <v>9</v>
      </c>
      <c r="R11" s="7" t="str">
        <f t="shared" si="4"/>
        <v>9. [b][color=#206cdf]Mateusz Labuda[/color][/b] (KKR) 145 pkt (1/11/37/17/22/12/27/18)</v>
      </c>
      <c r="S11" s="7"/>
      <c r="T11" s="7"/>
      <c r="U11" s="7"/>
      <c r="V11" s="7"/>
      <c r="W11" s="7"/>
      <c r="X11" s="7"/>
      <c r="Y11" s="7"/>
      <c r="Z11" s="7"/>
    </row>
    <row r="12" spans="1:18" s="7" customFormat="1" ht="16.5" customHeight="1">
      <c r="A12" s="18">
        <v>6</v>
      </c>
      <c r="B12" s="8" t="s">
        <v>27</v>
      </c>
      <c r="C12" s="9" t="s">
        <v>7</v>
      </c>
      <c r="D12" s="9" t="s">
        <v>18</v>
      </c>
      <c r="E12" s="9" t="str">
        <f t="shared" si="0"/>
        <v>#206cdf</v>
      </c>
      <c r="F12" s="9" t="str">
        <f t="shared" si="1"/>
        <v>[b][color=#206cdf]</v>
      </c>
      <c r="G12" s="9" t="str">
        <f t="shared" si="2"/>
        <v>[/color][/b]</v>
      </c>
      <c r="H12" s="10">
        <v>30</v>
      </c>
      <c r="I12" s="10">
        <v>8</v>
      </c>
      <c r="J12" s="10">
        <v>17</v>
      </c>
      <c r="K12" s="10">
        <v>25</v>
      </c>
      <c r="L12" s="10">
        <v>6</v>
      </c>
      <c r="M12" s="10">
        <v>7</v>
      </c>
      <c r="N12" s="10">
        <v>31</v>
      </c>
      <c r="O12" s="10">
        <v>17</v>
      </c>
      <c r="P12" s="6">
        <f t="shared" si="3"/>
        <v>141</v>
      </c>
      <c r="Q12" s="43" t="s">
        <v>55</v>
      </c>
      <c r="R12" s="7" t="str">
        <f t="shared" si="4"/>
        <v>10. [b][color=#206cdf]Anita Nowicka[/color][/b] (KKR) 141 pkt (30/8/17/25/6/7/31/17)</v>
      </c>
    </row>
    <row r="13" spans="1:26" s="11" customFormat="1" ht="16.5" customHeight="1">
      <c r="A13" s="3">
        <v>10</v>
      </c>
      <c r="B13" s="20" t="s">
        <v>12</v>
      </c>
      <c r="C13" s="4" t="s">
        <v>7</v>
      </c>
      <c r="D13" s="4" t="s">
        <v>15</v>
      </c>
      <c r="E13" s="4" t="str">
        <f t="shared" si="0"/>
        <v>#FF0000</v>
      </c>
      <c r="F13" s="4" t="str">
        <f t="shared" si="1"/>
        <v>[b][color=#FF0000]</v>
      </c>
      <c r="G13" s="4" t="str">
        <f t="shared" si="2"/>
        <v>[/color][/b]</v>
      </c>
      <c r="H13" s="5">
        <v>11</v>
      </c>
      <c r="I13" s="5">
        <v>24</v>
      </c>
      <c r="J13" s="5">
        <v>25</v>
      </c>
      <c r="K13" s="5">
        <v>30</v>
      </c>
      <c r="L13" s="5">
        <v>25</v>
      </c>
      <c r="M13" s="5">
        <v>10</v>
      </c>
      <c r="N13" s="5">
        <v>5</v>
      </c>
      <c r="O13" s="27">
        <v>9</v>
      </c>
      <c r="P13" s="6">
        <f t="shared" si="3"/>
        <v>139</v>
      </c>
      <c r="Q13" s="17">
        <v>11</v>
      </c>
      <c r="R13" s="7" t="str">
        <f t="shared" si="4"/>
        <v>11. [b][color=#FF0000]Dorota "Dorotka" Janiszewska[/color][/b] (KKR) 139 pkt (11/24/25/30/25/10/5/9)</v>
      </c>
      <c r="S13" s="7"/>
      <c r="T13" s="7"/>
      <c r="U13" s="7"/>
      <c r="V13" s="7"/>
      <c r="W13" s="7"/>
      <c r="X13" s="7"/>
      <c r="Y13" s="7"/>
      <c r="Z13" s="7"/>
    </row>
    <row r="14" spans="1:18" s="7" customFormat="1" ht="16.5" customHeight="1">
      <c r="A14" s="21">
        <v>2</v>
      </c>
      <c r="B14" s="8" t="s">
        <v>50</v>
      </c>
      <c r="C14" s="8" t="s">
        <v>53</v>
      </c>
      <c r="D14" s="8"/>
      <c r="E14" s="9" t="str">
        <f t="shared" si="0"/>
        <v>Brak</v>
      </c>
      <c r="F14" s="8" t="str">
        <f t="shared" si="1"/>
        <v>[b]</v>
      </c>
      <c r="G14" s="8" t="str">
        <f t="shared" si="2"/>
        <v>[/b]</v>
      </c>
      <c r="H14" s="22">
        <v>5</v>
      </c>
      <c r="I14" s="22">
        <v>11</v>
      </c>
      <c r="J14" s="10">
        <v>16</v>
      </c>
      <c r="K14" s="22">
        <v>9</v>
      </c>
      <c r="L14" s="22">
        <v>0</v>
      </c>
      <c r="M14" s="22">
        <v>0</v>
      </c>
      <c r="N14" s="22">
        <v>3</v>
      </c>
      <c r="O14" s="22">
        <v>1</v>
      </c>
      <c r="P14" s="6">
        <f t="shared" si="3"/>
        <v>45</v>
      </c>
      <c r="Q14" s="23">
        <v>12</v>
      </c>
      <c r="R14" s="7" t="str">
        <f t="shared" si="4"/>
        <v>12. [b]Ania z Okonka[/b] (Okonek) 45 pkt (5/11/16/9/0/0/3/1)</v>
      </c>
    </row>
    <row r="15" spans="1:26" s="11" customFormat="1" ht="16.5" customHeight="1">
      <c r="A15" s="26">
        <v>9</v>
      </c>
      <c r="B15" s="4" t="s">
        <v>17</v>
      </c>
      <c r="C15" s="20" t="s">
        <v>7</v>
      </c>
      <c r="D15" s="20" t="s">
        <v>8</v>
      </c>
      <c r="E15" s="4" t="str">
        <f t="shared" si="0"/>
        <v>#a91414</v>
      </c>
      <c r="F15" s="20" t="str">
        <f t="shared" si="1"/>
        <v>[b][color=#a91414]</v>
      </c>
      <c r="G15" s="20" t="str">
        <f t="shared" si="2"/>
        <v>[/color][/b]</v>
      </c>
      <c r="H15" s="27">
        <v>0</v>
      </c>
      <c r="I15" s="27">
        <v>4</v>
      </c>
      <c r="J15" s="5">
        <v>6</v>
      </c>
      <c r="K15" s="27">
        <v>0</v>
      </c>
      <c r="L15" s="27">
        <v>0</v>
      </c>
      <c r="M15" s="27">
        <v>5</v>
      </c>
      <c r="N15" s="27">
        <v>0</v>
      </c>
      <c r="O15" s="27">
        <v>0</v>
      </c>
      <c r="P15" s="6">
        <f t="shared" si="3"/>
        <v>15</v>
      </c>
      <c r="Q15" s="28">
        <v>13</v>
      </c>
      <c r="R15" s="7" t="str">
        <f t="shared" si="4"/>
        <v>13. [b][color=#a91414]Emil Gajda[/color][/b] (KKR) 15 pkt (0/4/6/0/0/5/0/0)</v>
      </c>
      <c r="S15" s="7"/>
      <c r="T15" s="7"/>
      <c r="U15" s="7"/>
      <c r="V15" s="7"/>
      <c r="W15" s="7"/>
      <c r="X15" s="7"/>
      <c r="Y15" s="7"/>
      <c r="Z15" s="7"/>
    </row>
    <row r="16" spans="2:26" ht="12.75">
      <c r="B16" s="12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1" t="s">
        <v>7</v>
      </c>
      <c r="B17" s="15" t="s">
        <v>10</v>
      </c>
      <c r="R17" s="7"/>
      <c r="S17" s="7"/>
      <c r="T17" s="7"/>
      <c r="U17" s="7"/>
      <c r="V17" s="7"/>
      <c r="W17" s="7"/>
      <c r="X17" s="7"/>
      <c r="Y17" s="7"/>
      <c r="Z17" s="7"/>
    </row>
    <row r="18" spans="18:26" ht="12.75">
      <c r="R18" s="7"/>
      <c r="S18" s="7"/>
      <c r="T18" s="7"/>
      <c r="U18" s="7"/>
      <c r="V18" s="7"/>
      <c r="W18" s="7"/>
      <c r="X18" s="7"/>
      <c r="Y18" s="7"/>
      <c r="Z18" s="7"/>
    </row>
    <row r="19" spans="18:26" ht="12.75">
      <c r="R19" s="7"/>
      <c r="S19" s="7"/>
      <c r="T19" s="7"/>
      <c r="U19" s="7"/>
      <c r="V19" s="7"/>
      <c r="W19" s="7"/>
      <c r="X19" s="7"/>
      <c r="Y19" s="7"/>
      <c r="Z19" s="7"/>
    </row>
    <row r="20" ht="12.75">
      <c r="B20" s="24"/>
    </row>
    <row r="21" ht="12.75">
      <c r="B21" s="12"/>
    </row>
    <row r="22" ht="12.75">
      <c r="B22" s="24"/>
    </row>
    <row r="23" ht="12.75">
      <c r="B23" s="24"/>
    </row>
    <row r="24" ht="12.75">
      <c r="B24" s="24"/>
    </row>
    <row r="33" spans="8:14" ht="12.75">
      <c r="H33" s="16"/>
      <c r="I33" s="16"/>
      <c r="K33" s="16"/>
      <c r="L33" s="16"/>
      <c r="M33" s="16"/>
      <c r="N33" s="16"/>
    </row>
    <row r="34" spans="8:14" ht="12.75">
      <c r="H34" s="16"/>
      <c r="I34" s="16"/>
      <c r="K34" s="16"/>
      <c r="L34" s="16"/>
      <c r="M34" s="16"/>
      <c r="N34" s="16"/>
    </row>
    <row r="35" spans="8:14" ht="12.75">
      <c r="H35" s="16"/>
      <c r="I35" s="16"/>
      <c r="K35" s="16"/>
      <c r="L35" s="16"/>
      <c r="M35" s="16"/>
      <c r="N35" s="16"/>
    </row>
    <row r="36" spans="8:14" ht="12.75">
      <c r="H36" s="16"/>
      <c r="I36" s="16"/>
      <c r="K36" s="16"/>
      <c r="L36" s="16"/>
      <c r="M36" s="16"/>
      <c r="N36" s="16"/>
    </row>
    <row r="37" spans="8:14" ht="12.75">
      <c r="H37" s="16"/>
      <c r="I37" s="16"/>
      <c r="K37" s="16"/>
      <c r="L37" s="16"/>
      <c r="M37" s="16"/>
      <c r="N37" s="16"/>
    </row>
    <row r="38" spans="8:14" ht="12.75">
      <c r="H38" s="16"/>
      <c r="I38" s="16"/>
      <c r="K38" s="16"/>
      <c r="L38" s="16"/>
      <c r="M38" s="16"/>
      <c r="N38" s="16"/>
    </row>
    <row r="39" spans="8:14" ht="12.75">
      <c r="H39" s="16"/>
      <c r="I39" s="16"/>
      <c r="K39" s="16"/>
      <c r="L39" s="16"/>
      <c r="M39" s="16"/>
      <c r="N39" s="16"/>
    </row>
    <row r="40" spans="8:14" ht="12.75">
      <c r="H40" s="16"/>
      <c r="I40" s="16"/>
      <c r="K40" s="16"/>
      <c r="L40" s="16"/>
      <c r="M40" s="16"/>
      <c r="N40" s="16"/>
    </row>
    <row r="41" spans="8:14" ht="12.75">
      <c r="H41" s="16"/>
      <c r="I41" s="16"/>
      <c r="K41" s="16"/>
      <c r="L41" s="16"/>
      <c r="M41" s="16"/>
      <c r="N41" s="16"/>
    </row>
    <row r="42" spans="8:14" ht="12.75">
      <c r="H42" s="16"/>
      <c r="I42" s="16"/>
      <c r="J42" s="16"/>
      <c r="K42" s="16"/>
      <c r="L42" s="16"/>
      <c r="M42" s="16"/>
      <c r="N42" s="16"/>
    </row>
    <row r="43" spans="8:14" ht="12.75">
      <c r="H43" s="16"/>
      <c r="I43" s="16"/>
      <c r="J43" s="16"/>
      <c r="K43" s="16"/>
      <c r="L43" s="16"/>
      <c r="M43" s="16"/>
      <c r="N43" s="16"/>
    </row>
    <row r="44" ht="12.75">
      <c r="J44" s="16"/>
    </row>
  </sheetData>
  <mergeCells count="13">
    <mergeCell ref="L1:L2"/>
    <mergeCell ref="M1:M2"/>
    <mergeCell ref="P1:P2"/>
    <mergeCell ref="Q1:Q2"/>
    <mergeCell ref="A1:A2"/>
    <mergeCell ref="B1:B2"/>
    <mergeCell ref="H1:H2"/>
    <mergeCell ref="I1:I2"/>
    <mergeCell ref="C1:C2"/>
    <mergeCell ref="N1:N2"/>
    <mergeCell ref="J1:J2"/>
    <mergeCell ref="O1:O2"/>
    <mergeCell ref="K1:K2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"/>
  <sheetViews>
    <sheetView tabSelected="1" workbookViewId="0" topLeftCell="A1">
      <selection activeCell="N17" sqref="N17"/>
    </sheetView>
  </sheetViews>
  <sheetFormatPr defaultColWidth="9.140625" defaultRowHeight="12.75"/>
  <cols>
    <col min="1" max="1" width="8.8515625" style="1" customWidth="1"/>
    <col min="2" max="2" width="29.8515625" style="0" customWidth="1"/>
    <col min="3" max="3" width="14.57421875" style="0" customWidth="1"/>
    <col min="4" max="4" width="9.140625" style="0" hidden="1" customWidth="1"/>
    <col min="5" max="5" width="8.00390625" style="0" hidden="1" customWidth="1"/>
    <col min="6" max="6" width="16.28125" style="0" hidden="1" customWidth="1"/>
    <col min="7" max="7" width="5.8515625" style="0" hidden="1" customWidth="1"/>
    <col min="8" max="15" width="4.7109375" style="7" customWidth="1"/>
    <col min="16" max="16" width="6.7109375" style="13" customWidth="1"/>
    <col min="17" max="17" width="7.28125" style="14" customWidth="1"/>
    <col min="18" max="18" width="6.7109375" style="0" hidden="1" customWidth="1"/>
    <col min="19" max="21" width="6.7109375" style="0" customWidth="1"/>
  </cols>
  <sheetData>
    <row r="1" spans="1:17" s="1" customFormat="1" ht="16.5" customHeight="1">
      <c r="A1" s="50" t="s">
        <v>0</v>
      </c>
      <c r="B1" s="47" t="s">
        <v>1</v>
      </c>
      <c r="C1" s="47" t="s">
        <v>2</v>
      </c>
      <c r="D1" s="2"/>
      <c r="E1" s="2"/>
      <c r="F1" s="2"/>
      <c r="G1" s="2"/>
      <c r="H1" s="46">
        <v>1</v>
      </c>
      <c r="I1" s="46">
        <v>2</v>
      </c>
      <c r="J1" s="48">
        <v>3</v>
      </c>
      <c r="K1" s="48">
        <v>4</v>
      </c>
      <c r="L1" s="48">
        <v>5</v>
      </c>
      <c r="M1" s="48">
        <v>6</v>
      </c>
      <c r="N1" s="48">
        <v>7</v>
      </c>
      <c r="O1" s="48">
        <v>8</v>
      </c>
      <c r="P1" s="45" t="s">
        <v>3</v>
      </c>
      <c r="Q1" s="47" t="s">
        <v>4</v>
      </c>
    </row>
    <row r="2" spans="1:26" s="1" customFormat="1" ht="16.5" customHeight="1">
      <c r="A2" s="50"/>
      <c r="B2" s="47"/>
      <c r="C2" s="47"/>
      <c r="D2" s="2"/>
      <c r="E2" s="2"/>
      <c r="F2" s="2"/>
      <c r="G2" s="2"/>
      <c r="H2" s="46"/>
      <c r="I2" s="46"/>
      <c r="J2" s="49"/>
      <c r="K2" s="49"/>
      <c r="L2" s="49"/>
      <c r="M2" s="49"/>
      <c r="N2" s="49"/>
      <c r="O2" s="49"/>
      <c r="P2" s="45"/>
      <c r="Q2" s="47"/>
      <c r="R2" s="42"/>
      <c r="S2" s="42"/>
      <c r="T2" s="42"/>
      <c r="U2" s="42"/>
      <c r="V2" s="42"/>
      <c r="W2" s="42"/>
      <c r="X2" s="42"/>
      <c r="Y2" s="42"/>
      <c r="Z2" s="42"/>
    </row>
    <row r="3" spans="1:18" s="7" customFormat="1" ht="16.5" customHeight="1">
      <c r="A3" s="26">
        <v>6</v>
      </c>
      <c r="B3" s="20" t="s">
        <v>11</v>
      </c>
      <c r="C3" s="20" t="s">
        <v>7</v>
      </c>
      <c r="D3" s="20" t="s">
        <v>8</v>
      </c>
      <c r="E3" s="4" t="str">
        <f>IF(D3="","Brak",IF(D3="Brat","#a91414",IF(D3="Przyjaciel","#7249b6",IF(D3="BS","#20734b",IF(D3="CR","#808080",IF(D3="Nowicjusz","#206cdf",IF(D3="Kompan","#D78428",IF(D3="Dorotka","#FF0000","ERROR"))))))))</f>
        <v>#a91414</v>
      </c>
      <c r="F3" s="20" t="str">
        <f>IF(E3="Brak","[b]","[b][color="&amp;E3&amp;"]")</f>
        <v>[b][color=#a91414]</v>
      </c>
      <c r="G3" s="20" t="str">
        <f>IF(E3="Brak","[/b]","[/color][/b]")</f>
        <v>[/color][/b]</v>
      </c>
      <c r="H3" s="27">
        <v>21</v>
      </c>
      <c r="I3" s="27">
        <v>22</v>
      </c>
      <c r="J3" s="5">
        <v>21</v>
      </c>
      <c r="K3" s="27">
        <v>18</v>
      </c>
      <c r="L3" s="27">
        <v>11</v>
      </c>
      <c r="M3" s="27">
        <v>22</v>
      </c>
      <c r="N3" s="27">
        <v>17</v>
      </c>
      <c r="O3" s="27">
        <v>16</v>
      </c>
      <c r="P3" s="6">
        <f>SUM(H3:I3,J3:N3,O3)</f>
        <v>148</v>
      </c>
      <c r="Q3" s="28">
        <v>1</v>
      </c>
      <c r="R3" s="7" t="str">
        <f aca="true" t="shared" si="0" ref="R3:R10">Q3&amp;". "&amp;F3&amp;B3&amp;G3&amp;" ("&amp;C3&amp;") "&amp;P3&amp;" pkt ("&amp;H3&amp;"/"&amp;I3&amp;"/"&amp;J3&amp;"/"&amp;K3&amp;"/"&amp;L3&amp;"/"&amp;M3&amp;"/"&amp;N3&amp;"/"&amp;O3&amp;")"</f>
        <v>1. [b][color=#a91414]Krzysztof "Fazik" Brzeziński[/color][/b] (KKR) 148 pkt (21/22/21/18/11/22/17/16)</v>
      </c>
    </row>
    <row r="4" spans="1:26" s="11" customFormat="1" ht="16.5" customHeight="1">
      <c r="A4" s="21">
        <v>7</v>
      </c>
      <c r="B4" s="8" t="s">
        <v>6</v>
      </c>
      <c r="C4" s="8" t="s">
        <v>7</v>
      </c>
      <c r="D4" s="8" t="s">
        <v>8</v>
      </c>
      <c r="E4" s="9" t="str">
        <f>IF(D4="","Brak",IF(D4="Brat","#a91414",IF(D4="Przyjaciel","#7249b6",IF(D4="BS","#20734b",IF(D4="CR","#808080",IF(D4="Nowicjusz","#206cdf",IF(D4="Kompan","#D78428",IF(D4="Dorotka","#FF0000","ERROR"))))))))</f>
        <v>#a91414</v>
      </c>
      <c r="F4" s="8" t="str">
        <f>IF(E4="Brak","[b]","[b][color="&amp;E4&amp;"]")</f>
        <v>[b][color=#a91414]</v>
      </c>
      <c r="G4" s="8" t="str">
        <f>IF(E4="Brak","[/b]","[/color][/b]")</f>
        <v>[/color][/b]</v>
      </c>
      <c r="H4" s="22">
        <v>15</v>
      </c>
      <c r="I4" s="22">
        <v>21</v>
      </c>
      <c r="J4" s="10">
        <v>14</v>
      </c>
      <c r="K4" s="22">
        <v>19</v>
      </c>
      <c r="L4" s="22">
        <v>16</v>
      </c>
      <c r="M4" s="22">
        <v>20</v>
      </c>
      <c r="N4" s="22">
        <v>17</v>
      </c>
      <c r="O4" s="22">
        <v>14</v>
      </c>
      <c r="P4" s="6">
        <f>SUM(H4:I4,J4:N4,O4)</f>
        <v>136</v>
      </c>
      <c r="Q4" s="23">
        <v>2</v>
      </c>
      <c r="R4" s="7" t="str">
        <f t="shared" si="0"/>
        <v>2. [b][color=#a91414]Bartłomiej "Gandalf" Zielonka[/color][/b] (KKR) 136 pkt (15/21/14/19/16/20/17/14)</v>
      </c>
      <c r="S4" s="7"/>
      <c r="T4" s="7"/>
      <c r="U4" s="7"/>
      <c r="V4" s="7"/>
      <c r="W4" s="7"/>
      <c r="X4" s="7"/>
      <c r="Y4" s="7"/>
      <c r="Z4" s="7"/>
    </row>
    <row r="5" spans="1:18" s="7" customFormat="1" ht="16.5" customHeight="1">
      <c r="A5" s="26">
        <v>4</v>
      </c>
      <c r="B5" s="4" t="s">
        <v>12</v>
      </c>
      <c r="C5" s="20" t="s">
        <v>7</v>
      </c>
      <c r="D5" s="20" t="s">
        <v>15</v>
      </c>
      <c r="E5" s="4" t="str">
        <f>IF(D5="","Brak",IF(D5="Brat","#a91414",IF(D5="Przyjaciel","#7249b6",IF(D5="BS","#20734b",IF(D5="CR","#808080",IF(D5="Nowicjusz","#206cdf",IF(D5="Kompan","#D78428",IF(D5="Dorotka","#FF0000","ERROR"))))))))</f>
        <v>#FF0000</v>
      </c>
      <c r="F5" s="20" t="str">
        <f>IF(E5="Brak","[b]","[b][color="&amp;E5&amp;"]")</f>
        <v>[b][color=#FF0000]</v>
      </c>
      <c r="G5" s="20" t="str">
        <f>IF(E5="Brak","[/b]","[/color][/b]")</f>
        <v>[/color][/b]</v>
      </c>
      <c r="H5" s="27">
        <v>11</v>
      </c>
      <c r="I5" s="27">
        <v>13</v>
      </c>
      <c r="J5" s="5">
        <v>11</v>
      </c>
      <c r="K5" s="27">
        <v>16</v>
      </c>
      <c r="L5" s="27">
        <v>9</v>
      </c>
      <c r="M5" s="27">
        <v>20</v>
      </c>
      <c r="N5" s="27">
        <v>20</v>
      </c>
      <c r="O5" s="27">
        <v>13</v>
      </c>
      <c r="P5" s="6">
        <f>SUM(H5:I5,J5:N5,O5)</f>
        <v>113</v>
      </c>
      <c r="Q5" s="28">
        <v>3</v>
      </c>
      <c r="R5" s="7" t="str">
        <f t="shared" si="0"/>
        <v>3. [b][color=#FF0000]Dorota "Dorotka" Janiszewska[/color][/b] (KKR) 113 pkt (11/13/11/16/9/20/20/13)</v>
      </c>
    </row>
    <row r="6" spans="1:26" s="11" customFormat="1" ht="16.5" customHeight="1">
      <c r="A6" s="21">
        <v>3</v>
      </c>
      <c r="B6" s="8" t="s">
        <v>26</v>
      </c>
      <c r="C6" s="8" t="s">
        <v>7</v>
      </c>
      <c r="D6" s="8" t="s">
        <v>35</v>
      </c>
      <c r="E6" s="9" t="str">
        <f>IF(D6="","Brak",IF(D6="Brat","#a91414",IF(D6="Przyjaciel","#7249b6",IF(D6="BS","#20734b",IF(D6="CR","#808080",IF(D6="Nowicjusz","#206cdf",IF(D6="Kompan","#D78428",IF(D6="Dorotka","#FF0000","ERROR"))))))))</f>
        <v>#D78428</v>
      </c>
      <c r="F6" s="8" t="str">
        <f>IF(E6="Brak","[b]","[b][color="&amp;E6&amp;"]")</f>
        <v>[b][color=#D78428]</v>
      </c>
      <c r="G6" s="8" t="str">
        <f>IF(E6="Brak","[/b]","[/color][/b]")</f>
        <v>[/color][/b]</v>
      </c>
      <c r="H6" s="22">
        <v>19</v>
      </c>
      <c r="I6" s="22">
        <v>16</v>
      </c>
      <c r="J6" s="10">
        <v>17</v>
      </c>
      <c r="K6" s="22">
        <v>13</v>
      </c>
      <c r="L6" s="22">
        <v>13</v>
      </c>
      <c r="M6" s="22">
        <v>8</v>
      </c>
      <c r="N6" s="22">
        <v>14</v>
      </c>
      <c r="O6" s="22">
        <v>9</v>
      </c>
      <c r="P6" s="6">
        <f>SUM(H6:I6,J6:N6,O6)</f>
        <v>109</v>
      </c>
      <c r="Q6" s="23">
        <v>4</v>
      </c>
      <c r="R6" s="7" t="str">
        <f t="shared" si="0"/>
        <v>4. [b][color=#D78428]Rafał "Elf" Brundo[/color][/b] (KKR) 109 pkt (19/16/17/13/13/8/14/9)</v>
      </c>
      <c r="S6" s="7"/>
      <c r="T6" s="7"/>
      <c r="U6" s="7"/>
      <c r="V6" s="7"/>
      <c r="W6" s="7"/>
      <c r="X6" s="7"/>
      <c r="Y6" s="7"/>
      <c r="Z6" s="7"/>
    </row>
    <row r="7" spans="1:26" s="11" customFormat="1" ht="16.5" customHeight="1">
      <c r="A7" s="26">
        <v>1</v>
      </c>
      <c r="B7" s="4" t="s">
        <v>24</v>
      </c>
      <c r="C7" s="20" t="s">
        <v>7</v>
      </c>
      <c r="D7" s="20" t="s">
        <v>18</v>
      </c>
      <c r="E7" s="4" t="str">
        <f>IF(D7="","Brak",IF(D7="Brat","#a91414",IF(D7="Przyjaciel","#7249b6",IF(D7="BS","#20734b",IF(D7="CR","#808080",IF(D7="Nowicjusz","#206cdf",IF(D7="Kompan","#D78428",IF(D7="Dorotka","#FF0000","ERROR"))))))))</f>
        <v>#206cdf</v>
      </c>
      <c r="F7" s="20" t="str">
        <f>IF(E7="Brak","[b]","[b][color="&amp;E7&amp;"]")</f>
        <v>[b][color=#206cdf]</v>
      </c>
      <c r="G7" s="20" t="str">
        <f>IF(E7="Brak","[/b]","[/color][/b]")</f>
        <v>[/color][/b]</v>
      </c>
      <c r="H7" s="27">
        <v>16</v>
      </c>
      <c r="I7" s="27">
        <v>15</v>
      </c>
      <c r="J7" s="5">
        <v>7</v>
      </c>
      <c r="K7" s="27">
        <v>18</v>
      </c>
      <c r="L7" s="27">
        <v>3</v>
      </c>
      <c r="M7" s="27">
        <v>17</v>
      </c>
      <c r="N7" s="27">
        <v>8</v>
      </c>
      <c r="O7" s="27">
        <v>9</v>
      </c>
      <c r="P7" s="6">
        <f>SUM(H7:I7,J7:N7,O7)</f>
        <v>93</v>
      </c>
      <c r="Q7" s="28">
        <v>5</v>
      </c>
      <c r="R7" s="7" t="str">
        <f t="shared" si="0"/>
        <v>5. [b][color=#206cdf]Mateusz Labuda[/color][/b] (KKR) 93 pkt (16/15/7/18/3/17/8/9)</v>
      </c>
      <c r="S7" s="7"/>
      <c r="T7" s="7"/>
      <c r="U7" s="7"/>
      <c r="V7" s="7"/>
      <c r="W7" s="7"/>
      <c r="X7" s="7"/>
      <c r="Y7" s="7"/>
      <c r="Z7" s="7"/>
    </row>
    <row r="8" spans="1:18" s="7" customFormat="1" ht="16.5" customHeight="1">
      <c r="A8" s="18">
        <v>8</v>
      </c>
      <c r="B8" s="8" t="s">
        <v>16</v>
      </c>
      <c r="C8" s="9" t="s">
        <v>7</v>
      </c>
      <c r="D8" s="9" t="s">
        <v>18</v>
      </c>
      <c r="E8" s="9" t="str">
        <f>IF(D8="","Brak",IF(D8="Brat","#a91414",IF(D8="Przyjaciel","#7249b6",IF(D8="BS","#20734b",IF(D8="CR","#808080",IF(D8="Nowicjusz","#206cdf",IF(D8="Kompan","#D78428",IF(D8="Dorotka","#FF0000","ERROR"))))))))</f>
        <v>#206cdf</v>
      </c>
      <c r="F8" s="9" t="str">
        <f>IF(E8="Brak","[b]","[b][color="&amp;E8&amp;"]")</f>
        <v>[b][color=#206cdf]</v>
      </c>
      <c r="G8" s="9" t="str">
        <f>IF(E8="Brak","[/b]","[/color][/b]")</f>
        <v>[/color][/b]</v>
      </c>
      <c r="H8" s="10">
        <v>5</v>
      </c>
      <c r="I8" s="10">
        <v>15</v>
      </c>
      <c r="J8" s="10">
        <v>8</v>
      </c>
      <c r="K8" s="10">
        <v>5</v>
      </c>
      <c r="L8" s="10">
        <v>7</v>
      </c>
      <c r="M8" s="10">
        <v>10</v>
      </c>
      <c r="N8" s="10">
        <v>16</v>
      </c>
      <c r="O8" s="10">
        <v>4</v>
      </c>
      <c r="P8" s="6">
        <f>SUM(H8:I8,J8:N8,O8)</f>
        <v>70</v>
      </c>
      <c r="Q8" s="38">
        <v>6</v>
      </c>
      <c r="R8" s="7" t="str">
        <f t="shared" si="0"/>
        <v>6. [b][color=#206cdf]Maria "MaRysia" Buss[/color][/b] (KKR) 70 pkt (5/15/8/5/7/10/16/4)</v>
      </c>
    </row>
    <row r="9" spans="1:26" s="11" customFormat="1" ht="16.5" customHeight="1">
      <c r="A9" s="3">
        <v>5</v>
      </c>
      <c r="B9" s="20" t="s">
        <v>14</v>
      </c>
      <c r="C9" s="4" t="s">
        <v>7</v>
      </c>
      <c r="D9" s="4" t="s">
        <v>8</v>
      </c>
      <c r="E9" s="4" t="str">
        <f>IF(D9="","Brak",IF(D9="Brat","#a91414",IF(D9="Przyjaciel","#7249b6",IF(D9="BS","#20734b",IF(D9="CR","#808080",IF(D9="Nowicjusz","#206cdf",IF(D9="Kompan","#D78428",IF(D9="Dorotka","#FF0000","ERROR"))))))))</f>
        <v>#a91414</v>
      </c>
      <c r="F9" s="4" t="str">
        <f>IF(E9="Brak","[b]","[b][color="&amp;E9&amp;"]")</f>
        <v>[b][color=#a91414]</v>
      </c>
      <c r="G9" s="4" t="str">
        <f>IF(E9="Brak","[/b]","[/color][/b]")</f>
        <v>[/color][/b]</v>
      </c>
      <c r="H9" s="5">
        <v>11</v>
      </c>
      <c r="I9" s="5">
        <v>11</v>
      </c>
      <c r="J9" s="5">
        <v>6</v>
      </c>
      <c r="K9" s="5">
        <v>0</v>
      </c>
      <c r="L9" s="5">
        <v>8</v>
      </c>
      <c r="M9" s="5">
        <v>12</v>
      </c>
      <c r="N9" s="5">
        <v>5</v>
      </c>
      <c r="O9" s="5">
        <v>6</v>
      </c>
      <c r="P9" s="6">
        <f>SUM(H9:I9,J9:N9,O9)</f>
        <v>59</v>
      </c>
      <c r="Q9" s="25">
        <v>7</v>
      </c>
      <c r="R9" s="7" t="str">
        <f t="shared" si="0"/>
        <v>7. [b][color=#a91414]Adrian Gojdź[/color][/b] (KKR) 59 pkt (11/11/6/0/8/12/5/6)</v>
      </c>
      <c r="S9" s="7"/>
      <c r="T9" s="7"/>
      <c r="U9" s="7"/>
      <c r="V9" s="7"/>
      <c r="W9" s="7"/>
      <c r="X9" s="7"/>
      <c r="Y9" s="7"/>
      <c r="Z9" s="7"/>
    </row>
    <row r="10" spans="1:18" s="7" customFormat="1" ht="16.5" customHeight="1">
      <c r="A10" s="18">
        <v>2</v>
      </c>
      <c r="B10" s="8" t="s">
        <v>41</v>
      </c>
      <c r="C10" s="9" t="s">
        <v>7</v>
      </c>
      <c r="D10" s="9" t="s">
        <v>18</v>
      </c>
      <c r="E10" s="9" t="str">
        <f>IF(D10="","Brak",IF(D10="Brat","#a91414",IF(D10="Przyjaciel","#7249b6",IF(D10="BS","#20734b",IF(D10="CR","#808080",IF(D10="Nowicjusz","#206cdf",IF(D10="Kompan","#D78428",IF(D10="Dorotka","#FF0000","ERROR"))))))))</f>
        <v>#206cdf</v>
      </c>
      <c r="F10" s="9" t="str">
        <f>IF(E10="Brak","[b]","[b][color="&amp;E10&amp;"]")</f>
        <v>[b][color=#206cdf]</v>
      </c>
      <c r="G10" s="9" t="str">
        <f>IF(E10="Brak","[/b]","[/color][/b]")</f>
        <v>[/color][/b]</v>
      </c>
      <c r="H10" s="10">
        <v>10</v>
      </c>
      <c r="I10" s="10">
        <v>12</v>
      </c>
      <c r="J10" s="10">
        <v>14</v>
      </c>
      <c r="K10" s="10">
        <v>7</v>
      </c>
      <c r="L10" s="10">
        <v>4</v>
      </c>
      <c r="M10" s="10">
        <v>4</v>
      </c>
      <c r="N10" s="10">
        <v>6</v>
      </c>
      <c r="O10" s="22">
        <v>0</v>
      </c>
      <c r="P10" s="6">
        <f>SUM(H10:I10,J10:N10,O10)</f>
        <v>57</v>
      </c>
      <c r="Q10" s="19">
        <v>8</v>
      </c>
      <c r="R10" s="7" t="str">
        <f t="shared" si="0"/>
        <v>8. [b][color=#206cdf]Bogumiła "Bognaa" Deryło[/color][/b] (KKR) 57 pkt (10/12/14/7/4/4/6/0)</v>
      </c>
    </row>
    <row r="11" spans="2:26" ht="12.75">
      <c r="B11" s="12"/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1" t="s">
        <v>7</v>
      </c>
      <c r="B12" s="15" t="s">
        <v>10</v>
      </c>
      <c r="R12" s="7"/>
      <c r="S12" s="7"/>
      <c r="T12" s="7"/>
      <c r="U12" s="7"/>
      <c r="V12" s="7"/>
      <c r="W12" s="7"/>
      <c r="X12" s="7"/>
      <c r="Y12" s="7"/>
      <c r="Z12" s="7"/>
    </row>
    <row r="13" spans="18:26" ht="12.75">
      <c r="R13" s="7"/>
      <c r="S13" s="7"/>
      <c r="T13" s="7"/>
      <c r="U13" s="7"/>
      <c r="V13" s="7"/>
      <c r="W13" s="7"/>
      <c r="X13" s="7"/>
      <c r="Y13" s="7"/>
      <c r="Z13" s="7"/>
    </row>
    <row r="14" spans="18:26" ht="12.75">
      <c r="R14" s="7"/>
      <c r="S14" s="7"/>
      <c r="T14" s="7"/>
      <c r="U14" s="7"/>
      <c r="V14" s="7"/>
      <c r="W14" s="7"/>
      <c r="X14" s="7"/>
      <c r="Y14" s="7"/>
      <c r="Z14" s="7"/>
    </row>
    <row r="15" ht="12.75">
      <c r="B15" s="24"/>
    </row>
    <row r="16" ht="12.75">
      <c r="B16" s="12"/>
    </row>
    <row r="17" ht="12.75">
      <c r="B17" s="24"/>
    </row>
    <row r="18" ht="12.75">
      <c r="B18" s="24"/>
    </row>
    <row r="19" ht="12.75">
      <c r="B19" s="24"/>
    </row>
    <row r="28" spans="8:14" ht="12.75">
      <c r="H28" s="16"/>
      <c r="I28" s="16"/>
      <c r="K28" s="16"/>
      <c r="L28" s="16"/>
      <c r="M28" s="16"/>
      <c r="N28" s="16"/>
    </row>
    <row r="29" spans="8:14" ht="12.75">
      <c r="H29" s="16"/>
      <c r="I29" s="16"/>
      <c r="K29" s="16"/>
      <c r="L29" s="16"/>
      <c r="M29" s="16"/>
      <c r="N29" s="16"/>
    </row>
    <row r="30" spans="8:14" ht="12.75">
      <c r="H30" s="16"/>
      <c r="I30" s="16"/>
      <c r="K30" s="16"/>
      <c r="L30" s="16"/>
      <c r="M30" s="16"/>
      <c r="N30" s="16"/>
    </row>
    <row r="31" spans="8:14" ht="12.75">
      <c r="H31" s="16"/>
      <c r="I31" s="16"/>
      <c r="K31" s="16"/>
      <c r="L31" s="16"/>
      <c r="M31" s="16"/>
      <c r="N31" s="16"/>
    </row>
    <row r="32" spans="8:14" ht="12.75">
      <c r="H32" s="16"/>
      <c r="I32" s="16"/>
      <c r="K32" s="16"/>
      <c r="L32" s="16"/>
      <c r="M32" s="16"/>
      <c r="N32" s="16"/>
    </row>
    <row r="33" spans="8:14" ht="12.75">
      <c r="H33" s="16"/>
      <c r="I33" s="16"/>
      <c r="K33" s="16"/>
      <c r="L33" s="16"/>
      <c r="M33" s="16"/>
      <c r="N33" s="16"/>
    </row>
    <row r="34" spans="8:14" ht="12.75">
      <c r="H34" s="16"/>
      <c r="I34" s="16"/>
      <c r="K34" s="16"/>
      <c r="L34" s="16"/>
      <c r="M34" s="16"/>
      <c r="N34" s="16"/>
    </row>
    <row r="35" spans="8:14" ht="12.75">
      <c r="H35" s="16"/>
      <c r="I35" s="16"/>
      <c r="K35" s="16"/>
      <c r="L35" s="16"/>
      <c r="M35" s="16"/>
      <c r="N35" s="16"/>
    </row>
    <row r="36" spans="8:14" ht="12.75">
      <c r="H36" s="16"/>
      <c r="I36" s="16"/>
      <c r="K36" s="16"/>
      <c r="L36" s="16"/>
      <c r="M36" s="16"/>
      <c r="N36" s="16"/>
    </row>
    <row r="37" spans="8:14" ht="12.75">
      <c r="H37" s="16"/>
      <c r="I37" s="16"/>
      <c r="J37" s="16"/>
      <c r="K37" s="16"/>
      <c r="L37" s="16"/>
      <c r="M37" s="16"/>
      <c r="N37" s="16"/>
    </row>
    <row r="38" spans="8:14" ht="12.75">
      <c r="H38" s="16"/>
      <c r="I38" s="16"/>
      <c r="J38" s="16"/>
      <c r="K38" s="16"/>
      <c r="L38" s="16"/>
      <c r="M38" s="16"/>
      <c r="N38" s="16"/>
    </row>
    <row r="39" ht="12.75">
      <c r="J39" s="16"/>
    </row>
  </sheetData>
  <mergeCells count="13">
    <mergeCell ref="J1:J2"/>
    <mergeCell ref="O1:O2"/>
    <mergeCell ref="K1:K2"/>
    <mergeCell ref="A1:A2"/>
    <mergeCell ref="B1:B2"/>
    <mergeCell ref="H1:H2"/>
    <mergeCell ref="I1:I2"/>
    <mergeCell ref="C1:C2"/>
    <mergeCell ref="L1:L2"/>
    <mergeCell ref="M1:M2"/>
    <mergeCell ref="P1:P2"/>
    <mergeCell ref="Q1:Q2"/>
    <mergeCell ref="N1:N2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workbookViewId="0" topLeftCell="A1">
      <selection activeCell="A1" sqref="A1:A2"/>
    </sheetView>
  </sheetViews>
  <sheetFormatPr defaultColWidth="9.140625" defaultRowHeight="12.75"/>
  <cols>
    <col min="1" max="1" width="8.8515625" style="1" customWidth="1"/>
    <col min="2" max="2" width="29.8515625" style="0" customWidth="1"/>
    <col min="3" max="3" width="14.57421875" style="0" customWidth="1"/>
    <col min="4" max="4" width="9.140625" style="0" hidden="1" customWidth="1"/>
    <col min="5" max="5" width="8.00390625" style="0" hidden="1" customWidth="1"/>
    <col min="6" max="7" width="16.28125" style="0" hidden="1" customWidth="1"/>
    <col min="8" max="14" width="4.7109375" style="7" customWidth="1"/>
    <col min="15" max="19" width="3.7109375" style="7" customWidth="1"/>
    <col min="20" max="20" width="4.7109375" style="7" customWidth="1"/>
    <col min="21" max="21" width="6.7109375" style="13" customWidth="1"/>
    <col min="22" max="22" width="7.28125" style="14" customWidth="1"/>
    <col min="23" max="23" width="6.7109375" style="0" hidden="1" customWidth="1"/>
    <col min="24" max="26" width="6.7109375" style="0" customWidth="1"/>
  </cols>
  <sheetData>
    <row r="1" spans="1:22" s="1" customFormat="1" ht="16.5" customHeight="1">
      <c r="A1" s="50" t="s">
        <v>0</v>
      </c>
      <c r="B1" s="47" t="s">
        <v>1</v>
      </c>
      <c r="C1" s="47" t="s">
        <v>2</v>
      </c>
      <c r="D1" s="2"/>
      <c r="E1" s="2"/>
      <c r="F1" s="2"/>
      <c r="G1" s="2"/>
      <c r="H1" s="46">
        <v>1</v>
      </c>
      <c r="I1" s="46">
        <v>2</v>
      </c>
      <c r="J1" s="48">
        <v>3</v>
      </c>
      <c r="K1" s="48">
        <v>4</v>
      </c>
      <c r="L1" s="48">
        <v>5</v>
      </c>
      <c r="M1" s="48">
        <v>6</v>
      </c>
      <c r="N1" s="46">
        <v>7</v>
      </c>
      <c r="O1" s="46">
        <v>8</v>
      </c>
      <c r="P1" s="46"/>
      <c r="Q1" s="46"/>
      <c r="R1" s="46"/>
      <c r="S1" s="46"/>
      <c r="T1" s="46"/>
      <c r="U1" s="45" t="s">
        <v>3</v>
      </c>
      <c r="V1" s="47" t="s">
        <v>4</v>
      </c>
    </row>
    <row r="2" spans="1:22" s="1" customFormat="1" ht="16.5" customHeight="1">
      <c r="A2" s="50"/>
      <c r="B2" s="47"/>
      <c r="C2" s="47"/>
      <c r="D2" s="2"/>
      <c r="E2" s="2"/>
      <c r="F2" s="2"/>
      <c r="G2" s="2"/>
      <c r="H2" s="46"/>
      <c r="I2" s="46"/>
      <c r="J2" s="49"/>
      <c r="K2" s="49"/>
      <c r="L2" s="49"/>
      <c r="M2" s="49"/>
      <c r="N2" s="46"/>
      <c r="O2" s="3">
        <v>1</v>
      </c>
      <c r="P2" s="3">
        <v>2</v>
      </c>
      <c r="Q2" s="3">
        <v>3</v>
      </c>
      <c r="R2" s="3">
        <v>4</v>
      </c>
      <c r="S2" s="3">
        <v>5</v>
      </c>
      <c r="T2" s="3" t="s">
        <v>5</v>
      </c>
      <c r="U2" s="45"/>
      <c r="V2" s="47"/>
    </row>
    <row r="3" spans="1:23" s="7" customFormat="1" ht="16.5" customHeight="1">
      <c r="A3" s="26">
        <v>5</v>
      </c>
      <c r="B3" s="4" t="s">
        <v>13</v>
      </c>
      <c r="C3" s="20" t="s">
        <v>7</v>
      </c>
      <c r="D3" s="20" t="s">
        <v>8</v>
      </c>
      <c r="E3" s="4" t="str">
        <f aca="true" t="shared" si="0" ref="E3:E10">IF(D3="","Brak",IF(D3="Brat","#a91414",IF(D3="Przyjaciel","#7249b6",IF(D3="BS","#20734b",IF(D3="CR","#808080",IF(D3="Nowicjusz","#206cdf",IF(D3="Kompan","#D78428",IF(D3="Dorotka","#FF0000","ERROR"))))))))</f>
        <v>#a91414</v>
      </c>
      <c r="F3" s="20" t="str">
        <f aca="true" t="shared" si="1" ref="F3:F10">IF(E3="Brak","[b]","[b][color="&amp;E3&amp;"]")</f>
        <v>[b][color=#a91414]</v>
      </c>
      <c r="G3" s="20" t="str">
        <f aca="true" t="shared" si="2" ref="G3:G10">IF(E3="Brak","[/b]","[/color][/b]")</f>
        <v>[/color][/b]</v>
      </c>
      <c r="H3" s="27">
        <v>22</v>
      </c>
      <c r="I3" s="27">
        <v>22</v>
      </c>
      <c r="J3" s="5">
        <v>13</v>
      </c>
      <c r="K3" s="27">
        <v>27</v>
      </c>
      <c r="L3" s="27">
        <v>17</v>
      </c>
      <c r="M3" s="27">
        <v>17</v>
      </c>
      <c r="N3" s="27">
        <v>15</v>
      </c>
      <c r="O3" s="20">
        <v>2</v>
      </c>
      <c r="P3" s="20">
        <v>1</v>
      </c>
      <c r="Q3" s="20"/>
      <c r="R3" s="20"/>
      <c r="S3" s="20"/>
      <c r="T3" s="27">
        <f aca="true" t="shared" si="3" ref="T3:T8">SUM(O3:S3)</f>
        <v>3</v>
      </c>
      <c r="U3" s="6">
        <f aca="true" t="shared" si="4" ref="U3:U10">SUM(H3:I3,J3:N3,T3)</f>
        <v>136</v>
      </c>
      <c r="V3" s="28">
        <v>1</v>
      </c>
      <c r="W3" s="7" t="str">
        <f>V3&amp;". "&amp;F3&amp;B3&amp;G3&amp;" ("&amp;C3&amp;") "&amp;U3&amp;" pkt ("&amp;H3&amp;"/"&amp;I3&amp;"/"&amp;J3&amp;"/"&amp;K3&amp;"/"&amp;L3&amp;"/"&amp;M3&amp;"/"&amp;N3&amp;"/"&amp;T3&amp;")"</f>
        <v>1. [b][color=#a91414]Robert "Franek" Frank[/color][/b] (KKR) 136 pkt (22/22/13/27/17/17/15/3)</v>
      </c>
    </row>
    <row r="4" spans="1:23" s="11" customFormat="1" ht="16.5" customHeight="1">
      <c r="A4" s="21">
        <v>4</v>
      </c>
      <c r="B4" s="8" t="s">
        <v>9</v>
      </c>
      <c r="C4" s="8" t="s">
        <v>7</v>
      </c>
      <c r="D4" s="8" t="s">
        <v>8</v>
      </c>
      <c r="E4" s="4" t="str">
        <f t="shared" si="0"/>
        <v>#a91414</v>
      </c>
      <c r="F4" s="8" t="str">
        <f t="shared" si="1"/>
        <v>[b][color=#a91414]</v>
      </c>
      <c r="G4" s="8" t="str">
        <f t="shared" si="2"/>
        <v>[/color][/b]</v>
      </c>
      <c r="H4" s="22">
        <v>18</v>
      </c>
      <c r="I4" s="22">
        <v>18</v>
      </c>
      <c r="J4" s="10">
        <v>11</v>
      </c>
      <c r="K4" s="22">
        <v>13</v>
      </c>
      <c r="L4" s="22">
        <v>26</v>
      </c>
      <c r="M4" s="22">
        <v>19</v>
      </c>
      <c r="N4" s="22">
        <v>20</v>
      </c>
      <c r="O4" s="8">
        <v>0</v>
      </c>
      <c r="P4" s="8"/>
      <c r="Q4" s="8"/>
      <c r="R4" s="8"/>
      <c r="S4" s="8"/>
      <c r="T4" s="22">
        <f t="shared" si="3"/>
        <v>0</v>
      </c>
      <c r="U4" s="6">
        <f t="shared" si="4"/>
        <v>125</v>
      </c>
      <c r="V4" s="23">
        <v>2</v>
      </c>
      <c r="W4" s="7" t="str">
        <f aca="true" t="shared" si="5" ref="W4:W10">V4&amp;". "&amp;F4&amp;B4&amp;G4&amp;" ("&amp;C4&amp;") "&amp;U4&amp;" pkt ("&amp;H4&amp;"/"&amp;I4&amp;"/"&amp;J4&amp;"/"&amp;K4&amp;"/"&amp;L4&amp;"/"&amp;M4&amp;"/"&amp;N4&amp;"/"&amp;T4&amp;")"</f>
        <v>2. [b][color=#a91414]Leszek "Haris" Jęczkowski[/color][/b] (KKR) 125 pkt (18/18/11/13/26/19/20/0)</v>
      </c>
    </row>
    <row r="5" spans="1:23" s="7" customFormat="1" ht="16.5" customHeight="1">
      <c r="A5" s="3">
        <v>6</v>
      </c>
      <c r="B5" s="20" t="s">
        <v>11</v>
      </c>
      <c r="C5" s="4" t="s">
        <v>7</v>
      </c>
      <c r="D5" s="4" t="s">
        <v>8</v>
      </c>
      <c r="E5" s="4" t="str">
        <f t="shared" si="0"/>
        <v>#a91414</v>
      </c>
      <c r="F5" s="4" t="str">
        <f t="shared" si="1"/>
        <v>[b][color=#a91414]</v>
      </c>
      <c r="G5" s="4" t="str">
        <f t="shared" si="2"/>
        <v>[/color][/b]</v>
      </c>
      <c r="H5" s="5">
        <v>21</v>
      </c>
      <c r="I5" s="5">
        <v>26</v>
      </c>
      <c r="J5" s="5">
        <v>11</v>
      </c>
      <c r="K5" s="5">
        <v>17</v>
      </c>
      <c r="L5" s="5">
        <v>6</v>
      </c>
      <c r="M5" s="5">
        <v>13</v>
      </c>
      <c r="N5" s="5">
        <v>18</v>
      </c>
      <c r="O5" s="4">
        <v>0</v>
      </c>
      <c r="P5" s="4"/>
      <c r="Q5" s="4"/>
      <c r="R5" s="4"/>
      <c r="S5" s="4"/>
      <c r="T5" s="5">
        <f t="shared" si="3"/>
        <v>0</v>
      </c>
      <c r="U5" s="6">
        <f t="shared" si="4"/>
        <v>112</v>
      </c>
      <c r="V5" s="25">
        <v>3</v>
      </c>
      <c r="W5" s="7" t="str">
        <f t="shared" si="5"/>
        <v>3. [b][color=#a91414]Krzysztof "Fazik" Brzeziński[/color][/b] (KKR) 112 pkt (21/26/11/17/6/13/18/0)</v>
      </c>
    </row>
    <row r="6" spans="1:23" s="11" customFormat="1" ht="16.5" customHeight="1">
      <c r="A6" s="21">
        <v>7</v>
      </c>
      <c r="B6" s="8" t="s">
        <v>6</v>
      </c>
      <c r="C6" s="8" t="s">
        <v>7</v>
      </c>
      <c r="D6" s="8" t="s">
        <v>8</v>
      </c>
      <c r="E6" s="4" t="str">
        <f t="shared" si="0"/>
        <v>#a91414</v>
      </c>
      <c r="F6" s="8" t="str">
        <f t="shared" si="1"/>
        <v>[b][color=#a91414]</v>
      </c>
      <c r="G6" s="8" t="str">
        <f t="shared" si="2"/>
        <v>[/color][/b]</v>
      </c>
      <c r="H6" s="22">
        <v>15</v>
      </c>
      <c r="I6" s="22">
        <v>21</v>
      </c>
      <c r="J6" s="10">
        <v>20</v>
      </c>
      <c r="K6" s="22">
        <v>20</v>
      </c>
      <c r="L6" s="22">
        <v>12</v>
      </c>
      <c r="M6" s="22">
        <v>15</v>
      </c>
      <c r="N6" s="22">
        <v>6</v>
      </c>
      <c r="O6" s="8">
        <v>0</v>
      </c>
      <c r="P6" s="8"/>
      <c r="Q6" s="8"/>
      <c r="R6" s="8"/>
      <c r="S6" s="8"/>
      <c r="T6" s="22">
        <f t="shared" si="3"/>
        <v>0</v>
      </c>
      <c r="U6" s="6">
        <f t="shared" si="4"/>
        <v>109</v>
      </c>
      <c r="V6" s="23">
        <v>4</v>
      </c>
      <c r="W6" s="7" t="str">
        <f t="shared" si="5"/>
        <v>4. [b][color=#a91414]Bartłomiej "Gandalf" Zielonka[/color][/b] (KKR) 109 pkt (15/21/20/20/12/15/6/0)</v>
      </c>
    </row>
    <row r="7" spans="1:23" s="11" customFormat="1" ht="16.5" customHeight="1">
      <c r="A7" s="3">
        <v>3</v>
      </c>
      <c r="B7" s="20" t="s">
        <v>12</v>
      </c>
      <c r="C7" s="4" t="s">
        <v>7</v>
      </c>
      <c r="D7" s="4" t="s">
        <v>15</v>
      </c>
      <c r="E7" s="4" t="str">
        <f t="shared" si="0"/>
        <v>#FF0000</v>
      </c>
      <c r="F7" s="4" t="str">
        <f t="shared" si="1"/>
        <v>[b][color=#FF0000]</v>
      </c>
      <c r="G7" s="4" t="str">
        <f t="shared" si="2"/>
        <v>[/color][/b]</v>
      </c>
      <c r="H7" s="5">
        <v>12</v>
      </c>
      <c r="I7" s="5">
        <v>11</v>
      </c>
      <c r="J7" s="5">
        <v>1</v>
      </c>
      <c r="K7" s="5">
        <v>7</v>
      </c>
      <c r="L7" s="5">
        <v>1</v>
      </c>
      <c r="M7" s="5">
        <v>4</v>
      </c>
      <c r="N7" s="5">
        <v>2</v>
      </c>
      <c r="O7" s="4">
        <v>2</v>
      </c>
      <c r="P7" s="4">
        <v>1</v>
      </c>
      <c r="Q7" s="4"/>
      <c r="R7" s="4"/>
      <c r="S7" s="4"/>
      <c r="T7" s="5">
        <f t="shared" si="3"/>
        <v>3</v>
      </c>
      <c r="U7" s="6">
        <f t="shared" si="4"/>
        <v>41</v>
      </c>
      <c r="V7" s="25">
        <v>5</v>
      </c>
      <c r="W7" s="7" t="str">
        <f t="shared" si="5"/>
        <v>5. [b][color=#FF0000]Dorota "Dorotka" Janiszewska[/color][/b] (KKR) 41 pkt (12/11/1/7/1/4/2/3)</v>
      </c>
    </row>
    <row r="8" spans="1:23" s="7" customFormat="1" ht="16.5" customHeight="1">
      <c r="A8" s="21">
        <v>2</v>
      </c>
      <c r="B8" s="9" t="s">
        <v>16</v>
      </c>
      <c r="C8" s="8" t="s">
        <v>7</v>
      </c>
      <c r="D8" s="8" t="s">
        <v>18</v>
      </c>
      <c r="E8" s="9" t="str">
        <f t="shared" si="0"/>
        <v>#206cdf</v>
      </c>
      <c r="F8" s="8" t="str">
        <f t="shared" si="1"/>
        <v>[b][color=#206cdf]</v>
      </c>
      <c r="G8" s="8" t="str">
        <f t="shared" si="2"/>
        <v>[/color][/b]</v>
      </c>
      <c r="H8" s="22">
        <v>5</v>
      </c>
      <c r="I8" s="22">
        <v>6</v>
      </c>
      <c r="J8" s="10">
        <v>8</v>
      </c>
      <c r="K8" s="22">
        <v>4</v>
      </c>
      <c r="L8" s="22">
        <v>0</v>
      </c>
      <c r="M8" s="22">
        <v>3</v>
      </c>
      <c r="N8" s="22">
        <v>3</v>
      </c>
      <c r="O8" s="8">
        <v>6</v>
      </c>
      <c r="P8" s="8">
        <v>1</v>
      </c>
      <c r="Q8" s="8"/>
      <c r="R8" s="8"/>
      <c r="S8" s="8"/>
      <c r="T8" s="22">
        <f t="shared" si="3"/>
        <v>7</v>
      </c>
      <c r="U8" s="6">
        <f t="shared" si="4"/>
        <v>36</v>
      </c>
      <c r="V8" s="23">
        <v>6</v>
      </c>
      <c r="W8" s="7" t="str">
        <f t="shared" si="5"/>
        <v>6. [b][color=#206cdf]Maria "MaRysia" Buss[/color][/b] (KKR) 36 pkt (5/6/8/4/0/3/3/7)</v>
      </c>
    </row>
    <row r="9" spans="1:23" s="11" customFormat="1" ht="16.5" customHeight="1">
      <c r="A9" s="3">
        <v>1</v>
      </c>
      <c r="B9" s="20" t="s">
        <v>14</v>
      </c>
      <c r="C9" s="4" t="s">
        <v>7</v>
      </c>
      <c r="D9" s="4" t="s">
        <v>8</v>
      </c>
      <c r="E9" s="4" t="str">
        <f t="shared" si="0"/>
        <v>#a91414</v>
      </c>
      <c r="F9" s="4" t="str">
        <f t="shared" si="1"/>
        <v>[b][color=#a91414]</v>
      </c>
      <c r="G9" s="4" t="str">
        <f t="shared" si="2"/>
        <v>[/color][/b]</v>
      </c>
      <c r="H9" s="5">
        <v>6</v>
      </c>
      <c r="I9" s="5">
        <v>1</v>
      </c>
      <c r="J9" s="5">
        <v>0</v>
      </c>
      <c r="K9" s="5">
        <v>7</v>
      </c>
      <c r="L9" s="5">
        <v>5</v>
      </c>
      <c r="M9" s="5" t="s">
        <v>19</v>
      </c>
      <c r="N9" s="5" t="s">
        <v>19</v>
      </c>
      <c r="O9" s="4" t="s">
        <v>19</v>
      </c>
      <c r="P9" s="4"/>
      <c r="Q9" s="4"/>
      <c r="R9" s="4"/>
      <c r="S9" s="4"/>
      <c r="T9" s="5" t="s">
        <v>19</v>
      </c>
      <c r="U9" s="6">
        <f t="shared" si="4"/>
        <v>19</v>
      </c>
      <c r="V9" s="17">
        <v>7</v>
      </c>
      <c r="W9" s="7" t="str">
        <f t="shared" si="5"/>
        <v>7. [b][color=#a91414]Adrian Gojdź[/color][/b] (KKR) 19 pkt (6/1/0/7/5/-/-/-)</v>
      </c>
    </row>
    <row r="10" spans="1:23" s="7" customFormat="1" ht="16.5" customHeight="1">
      <c r="A10" s="18">
        <v>8</v>
      </c>
      <c r="B10" s="8" t="s">
        <v>17</v>
      </c>
      <c r="C10" s="9" t="s">
        <v>7</v>
      </c>
      <c r="D10" s="9" t="s">
        <v>8</v>
      </c>
      <c r="E10" s="9" t="str">
        <f t="shared" si="0"/>
        <v>#a91414</v>
      </c>
      <c r="F10" s="9" t="str">
        <f t="shared" si="1"/>
        <v>[b][color=#a91414]</v>
      </c>
      <c r="G10" s="9" t="str">
        <f t="shared" si="2"/>
        <v>[/color][/b]</v>
      </c>
      <c r="H10" s="10">
        <v>6</v>
      </c>
      <c r="I10" s="10">
        <v>1</v>
      </c>
      <c r="J10" s="10">
        <v>0</v>
      </c>
      <c r="K10" s="10">
        <v>2</v>
      </c>
      <c r="L10" s="10">
        <v>0</v>
      </c>
      <c r="M10" s="10">
        <v>0</v>
      </c>
      <c r="N10" s="10">
        <v>0</v>
      </c>
      <c r="O10" s="9">
        <v>0</v>
      </c>
      <c r="P10" s="9"/>
      <c r="Q10" s="9"/>
      <c r="R10" s="9"/>
      <c r="S10" s="9"/>
      <c r="T10" s="10">
        <f>SUM(O10:S10)</f>
        <v>0</v>
      </c>
      <c r="U10" s="6">
        <f t="shared" si="4"/>
        <v>9</v>
      </c>
      <c r="V10" s="19">
        <v>8</v>
      </c>
      <c r="W10" s="7" t="str">
        <f t="shared" si="5"/>
        <v>8. [b][color=#a91414]Emil Gajda[/color][/b] (KKR) 9 pkt (6/1/0/2/0/0/0/0)</v>
      </c>
    </row>
    <row r="11" ht="12.75">
      <c r="B11" s="12"/>
    </row>
    <row r="12" spans="1:2" ht="12.75">
      <c r="A12" s="1" t="s">
        <v>7</v>
      </c>
      <c r="B12" s="15" t="s">
        <v>10</v>
      </c>
    </row>
    <row r="15" ht="12.75">
      <c r="B15" s="24"/>
    </row>
    <row r="16" ht="12.75">
      <c r="B16" s="12"/>
    </row>
    <row r="17" ht="12.75">
      <c r="B17" s="24"/>
    </row>
    <row r="18" ht="12.75">
      <c r="B18" s="24"/>
    </row>
    <row r="19" ht="12.75">
      <c r="B19" s="24"/>
    </row>
    <row r="28" spans="8:14" ht="12.75">
      <c r="H28" s="16"/>
      <c r="I28" s="16"/>
      <c r="K28" s="16"/>
      <c r="L28" s="16"/>
      <c r="M28" s="16"/>
      <c r="N28" s="16"/>
    </row>
    <row r="29" spans="8:14" ht="12.75">
      <c r="H29" s="16"/>
      <c r="I29" s="16"/>
      <c r="K29" s="16"/>
      <c r="L29" s="16"/>
      <c r="M29" s="16"/>
      <c r="N29" s="16"/>
    </row>
    <row r="30" spans="8:14" ht="12.75">
      <c r="H30" s="16"/>
      <c r="I30" s="16"/>
      <c r="K30" s="16"/>
      <c r="L30" s="16"/>
      <c r="M30" s="16"/>
      <c r="N30" s="16"/>
    </row>
    <row r="31" spans="8:14" ht="12.75">
      <c r="H31" s="16"/>
      <c r="I31" s="16"/>
      <c r="K31" s="16"/>
      <c r="L31" s="16"/>
      <c r="M31" s="16"/>
      <c r="N31" s="16"/>
    </row>
    <row r="32" spans="8:14" ht="12.75">
      <c r="H32" s="16"/>
      <c r="I32" s="16"/>
      <c r="K32" s="16"/>
      <c r="L32" s="16"/>
      <c r="M32" s="16"/>
      <c r="N32" s="16"/>
    </row>
    <row r="33" spans="8:14" ht="12.75">
      <c r="H33" s="16"/>
      <c r="I33" s="16"/>
      <c r="K33" s="16"/>
      <c r="L33" s="16"/>
      <c r="M33" s="16"/>
      <c r="N33" s="16"/>
    </row>
    <row r="34" spans="8:14" ht="12.75">
      <c r="H34" s="16"/>
      <c r="I34" s="16"/>
      <c r="K34" s="16"/>
      <c r="L34" s="16"/>
      <c r="M34" s="16"/>
      <c r="N34" s="16"/>
    </row>
    <row r="35" spans="8:14" ht="12.75">
      <c r="H35" s="16"/>
      <c r="I35" s="16"/>
      <c r="K35" s="16"/>
      <c r="L35" s="16"/>
      <c r="M35" s="16"/>
      <c r="N35" s="16"/>
    </row>
    <row r="36" spans="8:14" ht="12.75">
      <c r="H36" s="16"/>
      <c r="I36" s="16"/>
      <c r="K36" s="16"/>
      <c r="L36" s="16"/>
      <c r="M36" s="16"/>
      <c r="N36" s="16"/>
    </row>
    <row r="37" spans="8:14" ht="12.75">
      <c r="H37" s="16"/>
      <c r="I37" s="16"/>
      <c r="J37" s="16"/>
      <c r="K37" s="16"/>
      <c r="L37" s="16"/>
      <c r="M37" s="16"/>
      <c r="N37" s="16"/>
    </row>
    <row r="38" spans="8:14" ht="12.75">
      <c r="H38" s="16"/>
      <c r="I38" s="16"/>
      <c r="J38" s="16"/>
      <c r="K38" s="16"/>
      <c r="L38" s="16"/>
      <c r="M38" s="16"/>
      <c r="N38" s="16"/>
    </row>
    <row r="39" ht="12.75">
      <c r="J39" s="16"/>
    </row>
  </sheetData>
  <mergeCells count="13">
    <mergeCell ref="U1:U2"/>
    <mergeCell ref="O1:T1"/>
    <mergeCell ref="V1:V2"/>
    <mergeCell ref="N1:N2"/>
    <mergeCell ref="M1:M2"/>
    <mergeCell ref="A1:A2"/>
    <mergeCell ref="B1:B2"/>
    <mergeCell ref="H1:H2"/>
    <mergeCell ref="I1:I2"/>
    <mergeCell ref="C1:C2"/>
    <mergeCell ref="J1:J2"/>
    <mergeCell ref="K1:K2"/>
    <mergeCell ref="L1:L2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1">
      <selection activeCell="A1" sqref="A1:A2"/>
    </sheetView>
  </sheetViews>
  <sheetFormatPr defaultColWidth="9.140625" defaultRowHeight="12.75"/>
  <cols>
    <col min="1" max="1" width="8.8515625" style="1" customWidth="1"/>
    <col min="2" max="2" width="29.8515625" style="0" customWidth="1"/>
    <col min="3" max="3" width="14.57421875" style="0" customWidth="1"/>
    <col min="4" max="4" width="9.140625" style="0" hidden="1" customWidth="1"/>
    <col min="5" max="5" width="8.00390625" style="0" hidden="1" customWidth="1"/>
    <col min="6" max="7" width="16.28125" style="0" hidden="1" customWidth="1"/>
    <col min="8" max="13" width="4.7109375" style="7" customWidth="1"/>
    <col min="14" max="15" width="3.7109375" style="7" customWidth="1"/>
    <col min="16" max="16" width="4.7109375" style="7" customWidth="1"/>
    <col min="17" max="22" width="3.7109375" style="7" customWidth="1"/>
    <col min="23" max="23" width="4.7109375" style="7" customWidth="1"/>
    <col min="24" max="24" width="6.7109375" style="13" customWidth="1"/>
    <col min="25" max="25" width="7.28125" style="14" customWidth="1"/>
    <col min="26" max="26" width="6.7109375" style="0" hidden="1" customWidth="1"/>
    <col min="27" max="29" width="6.7109375" style="0" customWidth="1"/>
  </cols>
  <sheetData>
    <row r="1" spans="1:25" s="1" customFormat="1" ht="16.5" customHeight="1">
      <c r="A1" s="50" t="s">
        <v>0</v>
      </c>
      <c r="B1" s="47" t="s">
        <v>1</v>
      </c>
      <c r="C1" s="47" t="s">
        <v>2</v>
      </c>
      <c r="D1" s="2"/>
      <c r="E1" s="2"/>
      <c r="F1" s="2"/>
      <c r="G1" s="2"/>
      <c r="H1" s="46">
        <v>1</v>
      </c>
      <c r="I1" s="46">
        <v>2</v>
      </c>
      <c r="J1" s="48">
        <v>3</v>
      </c>
      <c r="K1" s="48">
        <v>4</v>
      </c>
      <c r="L1" s="48">
        <v>5</v>
      </c>
      <c r="M1" s="48">
        <v>6</v>
      </c>
      <c r="N1" s="51">
        <v>7</v>
      </c>
      <c r="O1" s="52"/>
      <c r="P1" s="53"/>
      <c r="Q1" s="46">
        <v>8</v>
      </c>
      <c r="R1" s="46"/>
      <c r="S1" s="46"/>
      <c r="T1" s="46"/>
      <c r="U1" s="46"/>
      <c r="V1" s="46"/>
      <c r="W1" s="46"/>
      <c r="X1" s="45" t="s">
        <v>3</v>
      </c>
      <c r="Y1" s="47" t="s">
        <v>4</v>
      </c>
    </row>
    <row r="2" spans="1:25" s="1" customFormat="1" ht="16.5" customHeight="1">
      <c r="A2" s="50"/>
      <c r="B2" s="47"/>
      <c r="C2" s="47"/>
      <c r="D2" s="2"/>
      <c r="E2" s="2"/>
      <c r="F2" s="2"/>
      <c r="G2" s="2"/>
      <c r="H2" s="46"/>
      <c r="I2" s="46"/>
      <c r="J2" s="49"/>
      <c r="K2" s="49"/>
      <c r="L2" s="49"/>
      <c r="M2" s="49"/>
      <c r="N2" s="29" t="s">
        <v>23</v>
      </c>
      <c r="O2" s="29" t="s">
        <v>19</v>
      </c>
      <c r="P2" s="35" t="s">
        <v>5</v>
      </c>
      <c r="Q2" s="3">
        <v>1</v>
      </c>
      <c r="R2" s="3">
        <v>2</v>
      </c>
      <c r="S2" s="3">
        <v>3</v>
      </c>
      <c r="T2" s="3">
        <v>4</v>
      </c>
      <c r="U2" s="3">
        <v>5</v>
      </c>
      <c r="V2" s="3">
        <v>6</v>
      </c>
      <c r="W2" s="3" t="s">
        <v>5</v>
      </c>
      <c r="X2" s="45"/>
      <c r="Y2" s="47"/>
    </row>
    <row r="3" spans="1:26" s="7" customFormat="1" ht="16.5" customHeight="1">
      <c r="A3" s="3">
        <v>5</v>
      </c>
      <c r="B3" s="20" t="s">
        <v>12</v>
      </c>
      <c r="C3" s="4" t="s">
        <v>7</v>
      </c>
      <c r="D3" s="4" t="s">
        <v>15</v>
      </c>
      <c r="E3" s="4" t="str">
        <f aca="true" t="shared" si="0" ref="E3:E9">IF(D3="","Brak",IF(D3="Brat","#a91414",IF(D3="Przyjaciel","#7249b6",IF(D3="BS","#20734b",IF(D3="CR","#808080",IF(D3="Nowicjusz","#206cdf",IF(D3="Kompan","#D78428",IF(D3="Dorotka","#FF0000","ERROR"))))))))</f>
        <v>#FF0000</v>
      </c>
      <c r="F3" s="4" t="str">
        <f aca="true" t="shared" si="1" ref="F3:F9">IF(E3="Brak","[b]","[b][color="&amp;E3&amp;"]")</f>
        <v>[b][color=#FF0000]</v>
      </c>
      <c r="G3" s="4" t="str">
        <f aca="true" t="shared" si="2" ref="G3:G9">IF(E3="Brak","[/b]","[/color][/b]")</f>
        <v>[/color][/b]</v>
      </c>
      <c r="H3" s="5">
        <v>18</v>
      </c>
      <c r="I3" s="5">
        <v>24</v>
      </c>
      <c r="J3" s="5">
        <v>30</v>
      </c>
      <c r="K3" s="5">
        <v>14</v>
      </c>
      <c r="L3" s="5">
        <v>36</v>
      </c>
      <c r="M3" s="5">
        <v>20</v>
      </c>
      <c r="N3" s="30"/>
      <c r="O3" s="31"/>
      <c r="P3" s="5">
        <v>0</v>
      </c>
      <c r="Q3" s="4">
        <v>0</v>
      </c>
      <c r="R3" s="4"/>
      <c r="S3" s="4"/>
      <c r="T3" s="4"/>
      <c r="U3" s="4"/>
      <c r="V3" s="4"/>
      <c r="W3" s="5">
        <f aca="true" t="shared" si="3" ref="W3:W9">SUM(Q3:V3)</f>
        <v>0</v>
      </c>
      <c r="X3" s="6">
        <f aca="true" t="shared" si="4" ref="X3:X9">SUM(H3:I3,J3:P3,W3)</f>
        <v>142</v>
      </c>
      <c r="Y3" s="25">
        <v>1</v>
      </c>
      <c r="Z3" s="7" t="str">
        <f aca="true" t="shared" si="5" ref="Z3:Z9">Y3&amp;". "&amp;F3&amp;B3&amp;G3&amp;" ("&amp;C3&amp;") "&amp;X3&amp;" pkt ("&amp;H3&amp;"/"&amp;I3&amp;"/"&amp;J3&amp;"/"&amp;K3&amp;"/"&amp;L3&amp;"/"&amp;M3&amp;"/"&amp;P3&amp;"/"&amp;W3&amp;")"</f>
        <v>1. [b][color=#FF0000]Dorota "Dorotka" Janiszewska[/color][/b] (KKR) 142 pkt (18/24/30/14/36/20/0/0)</v>
      </c>
    </row>
    <row r="4" spans="1:26" s="11" customFormat="1" ht="16.5" customHeight="1">
      <c r="A4" s="21">
        <v>4</v>
      </c>
      <c r="B4" s="8" t="s">
        <v>11</v>
      </c>
      <c r="C4" s="8" t="s">
        <v>7</v>
      </c>
      <c r="D4" s="8" t="s">
        <v>8</v>
      </c>
      <c r="E4" s="4" t="str">
        <f t="shared" si="0"/>
        <v>#a91414</v>
      </c>
      <c r="F4" s="8" t="str">
        <f t="shared" si="1"/>
        <v>[b][color=#a91414]</v>
      </c>
      <c r="G4" s="8" t="str">
        <f t="shared" si="2"/>
        <v>[/color][/b]</v>
      </c>
      <c r="H4" s="22">
        <v>20</v>
      </c>
      <c r="I4" s="22">
        <v>11</v>
      </c>
      <c r="J4" s="10">
        <v>15</v>
      </c>
      <c r="K4" s="22">
        <v>15</v>
      </c>
      <c r="L4" s="22">
        <v>13</v>
      </c>
      <c r="M4" s="22">
        <v>20</v>
      </c>
      <c r="N4" s="30"/>
      <c r="O4" s="31"/>
      <c r="P4" s="22">
        <v>0</v>
      </c>
      <c r="Q4" s="8">
        <v>4</v>
      </c>
      <c r="R4" s="8">
        <v>3</v>
      </c>
      <c r="S4" s="8">
        <v>4</v>
      </c>
      <c r="T4" s="8">
        <v>4</v>
      </c>
      <c r="U4" s="8">
        <v>4</v>
      </c>
      <c r="V4" s="8"/>
      <c r="W4" s="22">
        <f t="shared" si="3"/>
        <v>19</v>
      </c>
      <c r="X4" s="6">
        <f t="shared" si="4"/>
        <v>113</v>
      </c>
      <c r="Y4" s="23">
        <v>2</v>
      </c>
      <c r="Z4" s="7" t="str">
        <f t="shared" si="5"/>
        <v>2. [b][color=#a91414]Krzysztof "Fazik" Brzeziński[/color][/b] (KKR) 113 pkt (20/11/15/15/13/20/0/19)</v>
      </c>
    </row>
    <row r="5" spans="1:26" s="7" customFormat="1" ht="16.5" customHeight="1">
      <c r="A5" s="26">
        <v>2</v>
      </c>
      <c r="B5" s="20" t="s">
        <v>9</v>
      </c>
      <c r="C5" s="20" t="s">
        <v>7</v>
      </c>
      <c r="D5" s="20" t="s">
        <v>8</v>
      </c>
      <c r="E5" s="4" t="str">
        <f t="shared" si="0"/>
        <v>#a91414</v>
      </c>
      <c r="F5" s="20" t="str">
        <f t="shared" si="1"/>
        <v>[b][color=#a91414]</v>
      </c>
      <c r="G5" s="20" t="str">
        <f t="shared" si="2"/>
        <v>[/color][/b]</v>
      </c>
      <c r="H5" s="27">
        <v>11</v>
      </c>
      <c r="I5" s="27">
        <v>8</v>
      </c>
      <c r="J5" s="5">
        <v>15</v>
      </c>
      <c r="K5" s="27">
        <v>16</v>
      </c>
      <c r="L5" s="27">
        <v>19</v>
      </c>
      <c r="M5" s="27">
        <v>19</v>
      </c>
      <c r="N5" s="30"/>
      <c r="O5" s="31"/>
      <c r="P5" s="27">
        <v>5</v>
      </c>
      <c r="Q5" s="20">
        <v>3</v>
      </c>
      <c r="R5" s="20">
        <v>3</v>
      </c>
      <c r="S5" s="20">
        <v>1</v>
      </c>
      <c r="T5" s="20"/>
      <c r="U5" s="20"/>
      <c r="V5" s="20"/>
      <c r="W5" s="27">
        <f t="shared" si="3"/>
        <v>7</v>
      </c>
      <c r="X5" s="6">
        <f t="shared" si="4"/>
        <v>100</v>
      </c>
      <c r="Y5" s="28">
        <v>3</v>
      </c>
      <c r="Z5" s="7" t="str">
        <f t="shared" si="5"/>
        <v>3. [b][color=#a91414]Leszek "Haris" Jęczkowski[/color][/b] (KKR) 100 pkt (11/8/15/16/19/19/5/7)</v>
      </c>
    </row>
    <row r="6" spans="1:26" s="11" customFormat="1" ht="16.5" customHeight="1">
      <c r="A6" s="21">
        <v>1</v>
      </c>
      <c r="B6" s="9" t="s">
        <v>6</v>
      </c>
      <c r="C6" s="8" t="s">
        <v>7</v>
      </c>
      <c r="D6" s="8" t="s">
        <v>8</v>
      </c>
      <c r="E6" s="9" t="str">
        <f t="shared" si="0"/>
        <v>#a91414</v>
      </c>
      <c r="F6" s="8" t="str">
        <f t="shared" si="1"/>
        <v>[b][color=#a91414]</v>
      </c>
      <c r="G6" s="8" t="str">
        <f t="shared" si="2"/>
        <v>[/color][/b]</v>
      </c>
      <c r="H6" s="22">
        <v>10</v>
      </c>
      <c r="I6" s="22">
        <v>6</v>
      </c>
      <c r="J6" s="10">
        <v>15</v>
      </c>
      <c r="K6" s="22">
        <v>14</v>
      </c>
      <c r="L6" s="22">
        <v>12</v>
      </c>
      <c r="M6" s="22">
        <v>13</v>
      </c>
      <c r="N6" s="30"/>
      <c r="O6" s="31"/>
      <c r="P6" s="22">
        <v>0</v>
      </c>
      <c r="Q6" s="8">
        <v>3</v>
      </c>
      <c r="R6" s="8">
        <v>4</v>
      </c>
      <c r="S6" s="8">
        <v>3</v>
      </c>
      <c r="T6" s="8">
        <v>5</v>
      </c>
      <c r="U6" s="8">
        <v>5</v>
      </c>
      <c r="V6" s="8">
        <v>4</v>
      </c>
      <c r="W6" s="22">
        <f t="shared" si="3"/>
        <v>24</v>
      </c>
      <c r="X6" s="6">
        <f t="shared" si="4"/>
        <v>94</v>
      </c>
      <c r="Y6" s="23">
        <v>4</v>
      </c>
      <c r="Z6" s="7" t="str">
        <f t="shared" si="5"/>
        <v>4. [b][color=#a91414]Bartłomiej "Gandalf" Zielonka[/color][/b] (KKR) 94 pkt (10/6/15/14/12/13/0/24)</v>
      </c>
    </row>
    <row r="7" spans="1:26" s="11" customFormat="1" ht="16.5" customHeight="1">
      <c r="A7" s="26">
        <v>6</v>
      </c>
      <c r="B7" s="4" t="s">
        <v>16</v>
      </c>
      <c r="C7" s="20" t="s">
        <v>7</v>
      </c>
      <c r="D7" s="20" t="s">
        <v>18</v>
      </c>
      <c r="E7" s="4" t="str">
        <f t="shared" si="0"/>
        <v>#206cdf</v>
      </c>
      <c r="F7" s="20" t="str">
        <f t="shared" si="1"/>
        <v>[b][color=#206cdf]</v>
      </c>
      <c r="G7" s="20" t="str">
        <f t="shared" si="2"/>
        <v>[/color][/b]</v>
      </c>
      <c r="H7" s="27">
        <v>16</v>
      </c>
      <c r="I7" s="27">
        <v>18</v>
      </c>
      <c r="J7" s="5">
        <v>0</v>
      </c>
      <c r="K7" s="27">
        <v>14</v>
      </c>
      <c r="L7" s="27">
        <v>10</v>
      </c>
      <c r="M7" s="27">
        <v>10</v>
      </c>
      <c r="N7" s="32"/>
      <c r="O7" s="34"/>
      <c r="P7" s="27">
        <v>10</v>
      </c>
      <c r="Q7" s="20">
        <v>0</v>
      </c>
      <c r="R7" s="20"/>
      <c r="S7" s="20"/>
      <c r="T7" s="20"/>
      <c r="U7" s="20"/>
      <c r="V7" s="20"/>
      <c r="W7" s="27">
        <f t="shared" si="3"/>
        <v>0</v>
      </c>
      <c r="X7" s="6">
        <f t="shared" si="4"/>
        <v>78</v>
      </c>
      <c r="Y7" s="28">
        <v>5</v>
      </c>
      <c r="Z7" s="7" t="str">
        <f t="shared" si="5"/>
        <v>5. [b][color=#206cdf]Maria "MaRysia" Buss[/color][/b] (KKR) 78 pkt (16/18/0/14/10/10/10/0)</v>
      </c>
    </row>
    <row r="8" spans="1:26" s="7" customFormat="1" ht="16.5" customHeight="1">
      <c r="A8" s="18">
        <v>3</v>
      </c>
      <c r="B8" s="8" t="s">
        <v>20</v>
      </c>
      <c r="C8" s="9" t="s">
        <v>22</v>
      </c>
      <c r="D8" s="9"/>
      <c r="E8" s="9" t="str">
        <f t="shared" si="0"/>
        <v>Brak</v>
      </c>
      <c r="F8" s="9" t="str">
        <f t="shared" si="1"/>
        <v>[b]</v>
      </c>
      <c r="G8" s="9" t="str">
        <f t="shared" si="2"/>
        <v>[/b]</v>
      </c>
      <c r="H8" s="10">
        <v>2</v>
      </c>
      <c r="I8" s="10">
        <v>0</v>
      </c>
      <c r="J8" s="10">
        <v>15</v>
      </c>
      <c r="K8" s="10">
        <v>12</v>
      </c>
      <c r="L8" s="10">
        <v>4</v>
      </c>
      <c r="M8" s="10">
        <v>3</v>
      </c>
      <c r="N8" s="33"/>
      <c r="O8" s="30"/>
      <c r="P8" s="10">
        <v>10</v>
      </c>
      <c r="Q8" s="9">
        <v>2</v>
      </c>
      <c r="R8" s="9">
        <v>2</v>
      </c>
      <c r="S8" s="9">
        <v>3</v>
      </c>
      <c r="T8" s="9">
        <v>3</v>
      </c>
      <c r="U8" s="9"/>
      <c r="V8" s="9"/>
      <c r="W8" s="10">
        <f t="shared" si="3"/>
        <v>10</v>
      </c>
      <c r="X8" s="6">
        <f t="shared" si="4"/>
        <v>56</v>
      </c>
      <c r="Y8" s="38">
        <v>6</v>
      </c>
      <c r="Z8" s="7" t="str">
        <f t="shared" si="5"/>
        <v>6. [b]Mateusz[/b] (Koszalin) 56 pkt (2/0/15/12/4/3/10/10)</v>
      </c>
    </row>
    <row r="9" spans="1:26" s="11" customFormat="1" ht="16.5" customHeight="1">
      <c r="A9" s="3">
        <v>7</v>
      </c>
      <c r="B9" s="20" t="s">
        <v>21</v>
      </c>
      <c r="C9" s="4" t="s">
        <v>22</v>
      </c>
      <c r="D9" s="4"/>
      <c r="E9" s="4" t="str">
        <f t="shared" si="0"/>
        <v>Brak</v>
      </c>
      <c r="F9" s="4" t="str">
        <f t="shared" si="1"/>
        <v>[b]</v>
      </c>
      <c r="G9" s="4" t="str">
        <f t="shared" si="2"/>
        <v>[/b]</v>
      </c>
      <c r="H9" s="5">
        <v>1</v>
      </c>
      <c r="I9" s="5">
        <v>2</v>
      </c>
      <c r="J9" s="5">
        <v>5</v>
      </c>
      <c r="K9" s="5">
        <v>0</v>
      </c>
      <c r="L9" s="5">
        <v>0</v>
      </c>
      <c r="M9" s="5">
        <v>1</v>
      </c>
      <c r="N9" s="34"/>
      <c r="O9" s="32"/>
      <c r="P9" s="5">
        <v>0</v>
      </c>
      <c r="Q9" s="4">
        <v>5</v>
      </c>
      <c r="R9" s="4">
        <v>3</v>
      </c>
      <c r="S9" s="4">
        <v>1</v>
      </c>
      <c r="T9" s="4"/>
      <c r="U9" s="4"/>
      <c r="V9" s="4"/>
      <c r="W9" s="5">
        <f t="shared" si="3"/>
        <v>9</v>
      </c>
      <c r="X9" s="6">
        <f t="shared" si="4"/>
        <v>18</v>
      </c>
      <c r="Y9" s="17">
        <v>7</v>
      </c>
      <c r="Z9" s="7" t="str">
        <f t="shared" si="5"/>
        <v>7. [b]Borys[/b] (Koszalin) 18 pkt (1/2/5/0/0/1/0/9)</v>
      </c>
    </row>
    <row r="10" spans="2:15" ht="12.75">
      <c r="B10" s="12"/>
      <c r="N10" s="36"/>
      <c r="O10" s="37"/>
    </row>
    <row r="11" spans="1:15" ht="12.75">
      <c r="A11" s="1" t="s">
        <v>7</v>
      </c>
      <c r="B11" s="15" t="s">
        <v>10</v>
      </c>
      <c r="N11" s="37"/>
      <c r="O11" s="37"/>
    </row>
    <row r="12" spans="14:15" ht="12.75">
      <c r="N12" s="37"/>
      <c r="O12" s="37"/>
    </row>
    <row r="13" spans="14:15" ht="12.75">
      <c r="N13" s="37"/>
      <c r="O13" s="36"/>
    </row>
    <row r="14" spans="2:15" ht="12.75">
      <c r="B14" s="24"/>
      <c r="N14" s="37"/>
      <c r="O14" s="36"/>
    </row>
    <row r="15" spans="2:15" ht="12.75">
      <c r="B15" s="12"/>
      <c r="N15" s="12"/>
      <c r="O15" s="12"/>
    </row>
    <row r="16" ht="12.75">
      <c r="B16" s="24"/>
    </row>
    <row r="17" ht="12.75">
      <c r="B17" s="24"/>
    </row>
    <row r="18" ht="12.75">
      <c r="B18" s="24"/>
    </row>
    <row r="27" spans="8:16" ht="12.75">
      <c r="H27" s="16"/>
      <c r="I27" s="16"/>
      <c r="K27" s="16"/>
      <c r="L27" s="16"/>
      <c r="M27" s="16"/>
      <c r="P27" s="16"/>
    </row>
    <row r="28" spans="8:16" ht="12.75">
      <c r="H28" s="16"/>
      <c r="I28" s="16"/>
      <c r="K28" s="16"/>
      <c r="L28" s="16"/>
      <c r="M28" s="16"/>
      <c r="P28" s="16"/>
    </row>
    <row r="29" spans="8:16" ht="12.75">
      <c r="H29" s="16"/>
      <c r="I29" s="16"/>
      <c r="K29" s="16"/>
      <c r="L29" s="16"/>
      <c r="M29" s="16"/>
      <c r="P29" s="16"/>
    </row>
    <row r="30" spans="8:16" ht="12.75">
      <c r="H30" s="16"/>
      <c r="I30" s="16"/>
      <c r="K30" s="16"/>
      <c r="L30" s="16"/>
      <c r="M30" s="16"/>
      <c r="P30" s="16"/>
    </row>
    <row r="31" spans="8:16" ht="12.75">
      <c r="H31" s="16"/>
      <c r="I31" s="16"/>
      <c r="K31" s="16"/>
      <c r="L31" s="16"/>
      <c r="M31" s="16"/>
      <c r="P31" s="16"/>
    </row>
    <row r="32" spans="8:16" ht="12.75">
      <c r="H32" s="16"/>
      <c r="I32" s="16"/>
      <c r="K32" s="16"/>
      <c r="L32" s="16"/>
      <c r="M32" s="16"/>
      <c r="P32" s="16"/>
    </row>
    <row r="33" spans="8:16" ht="12.75">
      <c r="H33" s="16"/>
      <c r="I33" s="16"/>
      <c r="K33" s="16"/>
      <c r="L33" s="16"/>
      <c r="M33" s="16"/>
      <c r="P33" s="16"/>
    </row>
    <row r="34" spans="8:16" ht="12.75">
      <c r="H34" s="16"/>
      <c r="I34" s="16"/>
      <c r="K34" s="16"/>
      <c r="L34" s="16"/>
      <c r="M34" s="16"/>
      <c r="P34" s="16"/>
    </row>
    <row r="35" spans="8:16" ht="12.75">
      <c r="H35" s="16"/>
      <c r="I35" s="16"/>
      <c r="K35" s="16"/>
      <c r="L35" s="16"/>
      <c r="M35" s="16"/>
      <c r="P35" s="16"/>
    </row>
    <row r="36" spans="8:16" ht="12.75">
      <c r="H36" s="16"/>
      <c r="I36" s="16"/>
      <c r="J36" s="16"/>
      <c r="K36" s="16"/>
      <c r="L36" s="16"/>
      <c r="M36" s="16"/>
      <c r="P36" s="16"/>
    </row>
    <row r="37" spans="8:16" ht="12.75">
      <c r="H37" s="16"/>
      <c r="I37" s="16"/>
      <c r="J37" s="16"/>
      <c r="K37" s="16"/>
      <c r="L37" s="16"/>
      <c r="M37" s="16"/>
      <c r="P37" s="16"/>
    </row>
    <row r="38" ht="12.75">
      <c r="J38" s="16"/>
    </row>
    <row r="41" spans="14:15" ht="12.75">
      <c r="N41" s="16"/>
      <c r="O41" s="16"/>
    </row>
    <row r="42" spans="14:15" ht="12.75">
      <c r="N42" s="16"/>
      <c r="O42" s="16"/>
    </row>
    <row r="43" spans="14:15" ht="12.75">
      <c r="N43" s="16"/>
      <c r="O43" s="16"/>
    </row>
  </sheetData>
  <mergeCells count="13">
    <mergeCell ref="M1:M2"/>
    <mergeCell ref="A1:A2"/>
    <mergeCell ref="B1:B2"/>
    <mergeCell ref="H1:H2"/>
    <mergeCell ref="I1:I2"/>
    <mergeCell ref="C1:C2"/>
    <mergeCell ref="J1:J2"/>
    <mergeCell ref="K1:K2"/>
    <mergeCell ref="L1:L2"/>
    <mergeCell ref="X1:X2"/>
    <mergeCell ref="Q1:W1"/>
    <mergeCell ref="Y1:Y2"/>
    <mergeCell ref="N1:P1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C12" sqref="C12"/>
    </sheetView>
  </sheetViews>
  <sheetFormatPr defaultColWidth="9.140625" defaultRowHeight="12.75"/>
  <cols>
    <col min="1" max="1" width="8.8515625" style="1" customWidth="1"/>
    <col min="2" max="2" width="29.8515625" style="0" customWidth="1"/>
    <col min="3" max="3" width="14.57421875" style="0" customWidth="1"/>
    <col min="4" max="4" width="0" style="0" hidden="1" customWidth="1"/>
    <col min="5" max="5" width="8.00390625" style="0" hidden="1" customWidth="1"/>
    <col min="6" max="7" width="16.28125" style="0" hidden="1" customWidth="1"/>
    <col min="8" max="14" width="4.7109375" style="7" customWidth="1"/>
    <col min="15" max="15" width="6.7109375" style="13" customWidth="1"/>
    <col min="16" max="16" width="7.28125" style="14" customWidth="1"/>
    <col min="17" max="17" width="6.7109375" style="0" hidden="1" customWidth="1"/>
    <col min="18" max="20" width="6.7109375" style="0" customWidth="1"/>
  </cols>
  <sheetData>
    <row r="1" spans="1:16" s="1" customFormat="1" ht="16.5" customHeight="1">
      <c r="A1" s="50" t="s">
        <v>0</v>
      </c>
      <c r="B1" s="47" t="s">
        <v>1</v>
      </c>
      <c r="C1" s="47" t="s">
        <v>2</v>
      </c>
      <c r="D1" s="2"/>
      <c r="E1" s="2"/>
      <c r="F1" s="2"/>
      <c r="G1" s="2"/>
      <c r="H1" s="46">
        <v>1</v>
      </c>
      <c r="I1" s="46">
        <v>2</v>
      </c>
      <c r="J1" s="48">
        <v>3</v>
      </c>
      <c r="K1" s="48">
        <v>4</v>
      </c>
      <c r="L1" s="48">
        <v>5</v>
      </c>
      <c r="M1" s="48">
        <v>6</v>
      </c>
      <c r="N1" s="46">
        <v>7</v>
      </c>
      <c r="O1" s="45" t="s">
        <v>3</v>
      </c>
      <c r="P1" s="47" t="s">
        <v>4</v>
      </c>
    </row>
    <row r="2" spans="1:16" s="1" customFormat="1" ht="16.5" customHeight="1">
      <c r="A2" s="50"/>
      <c r="B2" s="47"/>
      <c r="C2" s="47"/>
      <c r="D2" s="2"/>
      <c r="E2" s="2"/>
      <c r="F2" s="2"/>
      <c r="G2" s="2"/>
      <c r="H2" s="46"/>
      <c r="I2" s="46"/>
      <c r="J2" s="49"/>
      <c r="K2" s="49"/>
      <c r="L2" s="49"/>
      <c r="M2" s="49"/>
      <c r="N2" s="46"/>
      <c r="O2" s="45"/>
      <c r="P2" s="47"/>
    </row>
    <row r="3" spans="1:17" s="7" customFormat="1" ht="16.5" customHeight="1">
      <c r="A3" s="3">
        <v>3</v>
      </c>
      <c r="B3" s="20" t="s">
        <v>11</v>
      </c>
      <c r="C3" s="4" t="s">
        <v>7</v>
      </c>
      <c r="D3" s="4" t="s">
        <v>8</v>
      </c>
      <c r="E3" s="4" t="str">
        <f aca="true" t="shared" si="0" ref="E3:E8">IF(D3="","Brak",IF(D3="Brat","#a91414",IF(D3="Przyjaciel","#7249b6",IF(D3="BS","#20734b",IF(D3="CR","#808080",IF(D3="Nowicjusz","#206cdf",IF(D3="Kompan","#D78428",IF(D3="Dorotka","#FF0000","ERROR"))))))))</f>
        <v>#a91414</v>
      </c>
      <c r="F3" s="4" t="str">
        <f aca="true" t="shared" si="1" ref="F3:F8">IF(E3="Brak","[b]","[b][color="&amp;E3&amp;"]")</f>
        <v>[b][color=#a91414]</v>
      </c>
      <c r="G3" s="4" t="str">
        <f aca="true" t="shared" si="2" ref="G3:G8">IF(E3="Brak","[/b]","[/color][/b]")</f>
        <v>[/color][/b]</v>
      </c>
      <c r="H3" s="5">
        <v>83</v>
      </c>
      <c r="I3" s="5">
        <v>47</v>
      </c>
      <c r="J3" s="5">
        <v>38</v>
      </c>
      <c r="K3" s="5">
        <v>87</v>
      </c>
      <c r="L3" s="5">
        <v>72</v>
      </c>
      <c r="M3" s="5">
        <v>63</v>
      </c>
      <c r="N3" s="5">
        <v>45</v>
      </c>
      <c r="O3" s="6">
        <f aca="true" t="shared" si="3" ref="O3:O8">SUM(H3:N3)</f>
        <v>435</v>
      </c>
      <c r="P3" s="25">
        <v>1</v>
      </c>
      <c r="Q3" s="7" t="str">
        <f aca="true" t="shared" si="4" ref="Q3:Q8">P3&amp;". "&amp;F3&amp;B3&amp;G3&amp;" ("&amp;C3&amp;") "&amp;O3&amp;" pkt ("&amp;H3&amp;"/"&amp;I3&amp;"/"&amp;J3&amp;"/"&amp;K3&amp;"/"&amp;L3&amp;"/"&amp;M3&amp;"/"&amp;N3&amp;")"</f>
        <v>1. [b][color=#a91414]Krzysztof "Fazik" Brzeziński[/color][/b] (KKR) 435 pkt (83/47/38/87/72/63/45)</v>
      </c>
    </row>
    <row r="4" spans="1:17" s="11" customFormat="1" ht="16.5" customHeight="1">
      <c r="A4" s="18">
        <v>5</v>
      </c>
      <c r="B4" s="8" t="s">
        <v>6</v>
      </c>
      <c r="C4" s="9" t="s">
        <v>7</v>
      </c>
      <c r="D4" s="9" t="s">
        <v>8</v>
      </c>
      <c r="E4" s="9" t="str">
        <f t="shared" si="0"/>
        <v>#a91414</v>
      </c>
      <c r="F4" s="9" t="str">
        <f t="shared" si="1"/>
        <v>[b][color=#a91414]</v>
      </c>
      <c r="G4" s="9" t="str">
        <f t="shared" si="2"/>
        <v>[/color][/b]</v>
      </c>
      <c r="H4" s="10">
        <v>59</v>
      </c>
      <c r="I4" s="10">
        <v>43</v>
      </c>
      <c r="J4" s="10">
        <v>46</v>
      </c>
      <c r="K4" s="10">
        <v>92</v>
      </c>
      <c r="L4" s="10">
        <v>33</v>
      </c>
      <c r="M4" s="10">
        <v>45</v>
      </c>
      <c r="N4" s="10">
        <v>73</v>
      </c>
      <c r="O4" s="6">
        <f t="shared" si="3"/>
        <v>391</v>
      </c>
      <c r="P4" s="38">
        <v>2</v>
      </c>
      <c r="Q4" s="7" t="str">
        <f t="shared" si="4"/>
        <v>2. [b][color=#a91414]Bartłomiej "Gandalf" Zielonka[/color][/b] (KKR) 391 pkt (59/43/46/92/33/45/73)</v>
      </c>
    </row>
    <row r="5" spans="1:17" s="7" customFormat="1" ht="16.5" customHeight="1">
      <c r="A5" s="26">
        <v>4</v>
      </c>
      <c r="B5" s="20" t="s">
        <v>9</v>
      </c>
      <c r="C5" s="20" t="s">
        <v>7</v>
      </c>
      <c r="D5" s="20" t="s">
        <v>8</v>
      </c>
      <c r="E5" s="4" t="str">
        <f t="shared" si="0"/>
        <v>#a91414</v>
      </c>
      <c r="F5" s="20" t="str">
        <f t="shared" si="1"/>
        <v>[b][color=#a91414]</v>
      </c>
      <c r="G5" s="20" t="str">
        <f t="shared" si="2"/>
        <v>[/color][/b]</v>
      </c>
      <c r="H5" s="27">
        <v>67</v>
      </c>
      <c r="I5" s="27">
        <v>45</v>
      </c>
      <c r="J5" s="5">
        <v>70</v>
      </c>
      <c r="K5" s="27">
        <v>39</v>
      </c>
      <c r="L5" s="27">
        <v>55</v>
      </c>
      <c r="M5" s="27">
        <v>18</v>
      </c>
      <c r="N5" s="27">
        <v>54</v>
      </c>
      <c r="O5" s="6">
        <f t="shared" si="3"/>
        <v>348</v>
      </c>
      <c r="P5" s="28">
        <v>3</v>
      </c>
      <c r="Q5" s="7" t="str">
        <f t="shared" si="4"/>
        <v>3. [b][color=#a91414]Leszek "Haris" Jęczkowski[/color][/b] (KKR) 348 pkt (67/45/70/39/55/18/54)</v>
      </c>
    </row>
    <row r="6" spans="1:17" s="11" customFormat="1" ht="16.5" customHeight="1">
      <c r="A6" s="21">
        <v>6</v>
      </c>
      <c r="B6" s="9" t="s">
        <v>12</v>
      </c>
      <c r="C6" s="8" t="s">
        <v>7</v>
      </c>
      <c r="D6" s="8" t="s">
        <v>15</v>
      </c>
      <c r="E6" s="9" t="str">
        <f t="shared" si="0"/>
        <v>#FF0000</v>
      </c>
      <c r="F6" s="8" t="str">
        <f t="shared" si="1"/>
        <v>[b][color=#FF0000]</v>
      </c>
      <c r="G6" s="8" t="str">
        <f t="shared" si="2"/>
        <v>[/color][/b]</v>
      </c>
      <c r="H6" s="22">
        <v>53</v>
      </c>
      <c r="I6" s="22">
        <v>44</v>
      </c>
      <c r="J6" s="10">
        <v>50</v>
      </c>
      <c r="K6" s="22">
        <v>57</v>
      </c>
      <c r="L6" s="22">
        <v>12</v>
      </c>
      <c r="M6" s="22">
        <v>54</v>
      </c>
      <c r="N6" s="22">
        <v>36</v>
      </c>
      <c r="O6" s="6">
        <f t="shared" si="3"/>
        <v>306</v>
      </c>
      <c r="P6" s="23">
        <v>4</v>
      </c>
      <c r="Q6" s="7" t="str">
        <f t="shared" si="4"/>
        <v>4. [b][color=#FF0000]Dorota "Dorotka" Janiszewska[/color][/b] (KKR) 306 pkt (53/44/50/57/12/54/36)</v>
      </c>
    </row>
    <row r="7" spans="1:17" s="11" customFormat="1" ht="16.5" customHeight="1">
      <c r="A7" s="26">
        <v>2</v>
      </c>
      <c r="B7" s="20" t="s">
        <v>20</v>
      </c>
      <c r="C7" s="20" t="s">
        <v>22</v>
      </c>
      <c r="D7" s="20"/>
      <c r="E7" s="4" t="str">
        <f t="shared" si="0"/>
        <v>Brak</v>
      </c>
      <c r="F7" s="20" t="str">
        <f t="shared" si="1"/>
        <v>[b]</v>
      </c>
      <c r="G7" s="20" t="str">
        <f t="shared" si="2"/>
        <v>[/b]</v>
      </c>
      <c r="H7" s="27">
        <v>31</v>
      </c>
      <c r="I7" s="27">
        <v>25</v>
      </c>
      <c r="J7" s="5">
        <v>30</v>
      </c>
      <c r="K7" s="27">
        <v>33</v>
      </c>
      <c r="L7" s="27">
        <v>24</v>
      </c>
      <c r="M7" s="27">
        <v>27</v>
      </c>
      <c r="N7" s="27">
        <v>9</v>
      </c>
      <c r="O7" s="6">
        <f t="shared" si="3"/>
        <v>179</v>
      </c>
      <c r="P7" s="28">
        <v>5</v>
      </c>
      <c r="Q7" s="7" t="str">
        <f t="shared" si="4"/>
        <v>5. [b]Mateusz[/b] (Koszalin) 179 pkt (31/25/30/33/24/27/9)</v>
      </c>
    </row>
    <row r="8" spans="1:17" s="7" customFormat="1" ht="16.5" customHeight="1">
      <c r="A8" s="21">
        <v>1</v>
      </c>
      <c r="B8" s="9" t="s">
        <v>16</v>
      </c>
      <c r="C8" s="8" t="s">
        <v>7</v>
      </c>
      <c r="D8" s="8" t="s">
        <v>18</v>
      </c>
      <c r="E8" s="9" t="str">
        <f t="shared" si="0"/>
        <v>#206cdf</v>
      </c>
      <c r="F8" s="8" t="str">
        <f t="shared" si="1"/>
        <v>[b][color=#206cdf]</v>
      </c>
      <c r="G8" s="8" t="str">
        <f t="shared" si="2"/>
        <v>[/color][/b]</v>
      </c>
      <c r="H8" s="22">
        <v>13</v>
      </c>
      <c r="I8" s="22">
        <v>20</v>
      </c>
      <c r="J8" s="10">
        <v>6</v>
      </c>
      <c r="K8" s="22">
        <v>19</v>
      </c>
      <c r="L8" s="22">
        <v>6</v>
      </c>
      <c r="M8" s="22">
        <v>45</v>
      </c>
      <c r="N8" s="22">
        <v>27</v>
      </c>
      <c r="O8" s="6">
        <f t="shared" si="3"/>
        <v>136</v>
      </c>
      <c r="P8" s="23">
        <v>6</v>
      </c>
      <c r="Q8" s="7" t="str">
        <f t="shared" si="4"/>
        <v>6. [b][color=#206cdf]Maria "MaRysia" Buss[/color][/b] (KKR) 136 pkt (13/20/6/19/6/45/27)</v>
      </c>
    </row>
    <row r="9" ht="12.75">
      <c r="B9" s="12"/>
    </row>
    <row r="10" spans="1:2" ht="12.75">
      <c r="A10" s="1" t="s">
        <v>7</v>
      </c>
      <c r="B10" s="15" t="s">
        <v>10</v>
      </c>
    </row>
    <row r="13" ht="12.75">
      <c r="B13" s="24"/>
    </row>
    <row r="14" ht="12.75">
      <c r="B14" s="12"/>
    </row>
    <row r="15" ht="12.75">
      <c r="B15" s="24"/>
    </row>
    <row r="16" ht="12.75">
      <c r="B16" s="24"/>
    </row>
    <row r="17" ht="12.75">
      <c r="B17" s="24"/>
    </row>
    <row r="26" spans="8:14" ht="12.75">
      <c r="H26" s="16"/>
      <c r="I26" s="16"/>
      <c r="K26" s="16"/>
      <c r="L26" s="16"/>
      <c r="M26" s="16"/>
      <c r="N26" s="16"/>
    </row>
    <row r="27" spans="8:14" ht="12.75">
      <c r="H27" s="16"/>
      <c r="I27" s="16"/>
      <c r="K27" s="16"/>
      <c r="L27" s="16"/>
      <c r="M27" s="16"/>
      <c r="N27" s="16"/>
    </row>
    <row r="28" spans="8:14" ht="12.75">
      <c r="H28" s="16"/>
      <c r="I28" s="16"/>
      <c r="K28" s="16"/>
      <c r="L28" s="16"/>
      <c r="M28" s="16"/>
      <c r="N28" s="16"/>
    </row>
    <row r="29" spans="8:14" ht="12.75">
      <c r="H29" s="16"/>
      <c r="I29" s="16"/>
      <c r="K29" s="16"/>
      <c r="L29" s="16"/>
      <c r="M29" s="16"/>
      <c r="N29" s="16"/>
    </row>
    <row r="30" spans="8:14" ht="12.75">
      <c r="H30" s="16"/>
      <c r="I30" s="16"/>
      <c r="K30" s="16"/>
      <c r="L30" s="16"/>
      <c r="M30" s="16"/>
      <c r="N30" s="16"/>
    </row>
    <row r="31" spans="8:14" ht="12.75">
      <c r="H31" s="16"/>
      <c r="I31" s="16"/>
      <c r="K31" s="16"/>
      <c r="L31" s="16"/>
      <c r="M31" s="16"/>
      <c r="N31" s="16"/>
    </row>
    <row r="32" spans="8:14" ht="12.75">
      <c r="H32" s="16"/>
      <c r="I32" s="16"/>
      <c r="K32" s="16"/>
      <c r="L32" s="16"/>
      <c r="M32" s="16"/>
      <c r="N32" s="16"/>
    </row>
    <row r="33" spans="8:14" ht="12.75">
      <c r="H33" s="16"/>
      <c r="I33" s="16"/>
      <c r="K33" s="16"/>
      <c r="L33" s="16"/>
      <c r="M33" s="16"/>
      <c r="N33" s="16"/>
    </row>
    <row r="34" spans="8:14" ht="12.75">
      <c r="H34" s="16"/>
      <c r="I34" s="16"/>
      <c r="K34" s="16"/>
      <c r="L34" s="16"/>
      <c r="M34" s="16"/>
      <c r="N34" s="16"/>
    </row>
    <row r="35" spans="8:14" ht="12.75">
      <c r="H35" s="16"/>
      <c r="I35" s="16"/>
      <c r="J35" s="16"/>
      <c r="K35" s="16"/>
      <c r="L35" s="16"/>
      <c r="M35" s="16"/>
      <c r="N35" s="16"/>
    </row>
    <row r="36" spans="8:14" ht="12.75">
      <c r="H36" s="16"/>
      <c r="I36" s="16"/>
      <c r="J36" s="16"/>
      <c r="K36" s="16"/>
      <c r="L36" s="16"/>
      <c r="M36" s="16"/>
      <c r="N36" s="16"/>
    </row>
    <row r="37" ht="12.75">
      <c r="J37" s="16"/>
    </row>
  </sheetData>
  <mergeCells count="12">
    <mergeCell ref="J1:J2"/>
    <mergeCell ref="K1:K2"/>
    <mergeCell ref="L1:L2"/>
    <mergeCell ref="A1:A2"/>
    <mergeCell ref="B1:B2"/>
    <mergeCell ref="H1:H2"/>
    <mergeCell ref="I1:I2"/>
    <mergeCell ref="C1:C2"/>
    <mergeCell ref="O1:O2"/>
    <mergeCell ref="P1:P2"/>
    <mergeCell ref="N1:N2"/>
    <mergeCell ref="M1:M2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8"/>
  <sheetViews>
    <sheetView workbookViewId="0" topLeftCell="A1">
      <selection activeCell="A1" sqref="A1:A2"/>
    </sheetView>
  </sheetViews>
  <sheetFormatPr defaultColWidth="9.140625" defaultRowHeight="12.75"/>
  <cols>
    <col min="1" max="1" width="8.8515625" style="1" customWidth="1"/>
    <col min="2" max="2" width="29.8515625" style="0" customWidth="1"/>
    <col min="3" max="3" width="14.57421875" style="0" customWidth="1"/>
    <col min="4" max="4" width="9.140625" style="0" hidden="1" customWidth="1"/>
    <col min="5" max="5" width="8.00390625" style="0" hidden="1" customWidth="1"/>
    <col min="6" max="7" width="16.28125" style="0" hidden="1" customWidth="1"/>
    <col min="8" max="20" width="4.7109375" style="7" customWidth="1"/>
    <col min="21" max="21" width="6.7109375" style="7" customWidth="1"/>
    <col min="22" max="22" width="7.28125" style="7" customWidth="1"/>
    <col min="23" max="26" width="3.7109375" style="7" customWidth="1"/>
    <col min="27" max="27" width="4.7109375" style="7" customWidth="1"/>
    <col min="28" max="28" width="7.28125" style="14" hidden="1" customWidth="1"/>
    <col min="29" max="32" width="6.7109375" style="0" customWidth="1"/>
  </cols>
  <sheetData>
    <row r="1" spans="1:22" s="1" customFormat="1" ht="16.5" customHeight="1">
      <c r="A1" s="50" t="s">
        <v>0</v>
      </c>
      <c r="B1" s="47" t="s">
        <v>1</v>
      </c>
      <c r="C1" s="47" t="s">
        <v>2</v>
      </c>
      <c r="D1" s="2"/>
      <c r="E1" s="2"/>
      <c r="F1" s="2"/>
      <c r="G1" s="2"/>
      <c r="H1" s="46">
        <v>1</v>
      </c>
      <c r="I1" s="46">
        <v>2</v>
      </c>
      <c r="J1" s="48">
        <v>3</v>
      </c>
      <c r="K1" s="46">
        <v>4</v>
      </c>
      <c r="L1" s="46">
        <v>5</v>
      </c>
      <c r="M1" s="46">
        <v>6</v>
      </c>
      <c r="N1" s="46">
        <v>7</v>
      </c>
      <c r="O1" s="46">
        <v>8</v>
      </c>
      <c r="P1" s="48">
        <v>9</v>
      </c>
      <c r="Q1" s="48">
        <v>10</v>
      </c>
      <c r="R1" s="46">
        <v>11</v>
      </c>
      <c r="S1" s="46">
        <v>12</v>
      </c>
      <c r="T1" s="48">
        <v>13</v>
      </c>
      <c r="U1" s="45" t="s">
        <v>3</v>
      </c>
      <c r="V1" s="47" t="s">
        <v>4</v>
      </c>
    </row>
    <row r="2" spans="1:22" s="1" customFormat="1" ht="16.5" customHeight="1">
      <c r="A2" s="50"/>
      <c r="B2" s="47"/>
      <c r="C2" s="47"/>
      <c r="D2" s="2"/>
      <c r="E2" s="2"/>
      <c r="F2" s="2"/>
      <c r="G2" s="2"/>
      <c r="H2" s="46"/>
      <c r="I2" s="46"/>
      <c r="J2" s="49"/>
      <c r="K2" s="46"/>
      <c r="L2" s="46"/>
      <c r="M2" s="46"/>
      <c r="N2" s="46"/>
      <c r="O2" s="46"/>
      <c r="P2" s="49"/>
      <c r="Q2" s="49"/>
      <c r="R2" s="46"/>
      <c r="S2" s="46"/>
      <c r="T2" s="49"/>
      <c r="U2" s="45"/>
      <c r="V2" s="47"/>
    </row>
    <row r="3" spans="1:28" s="7" customFormat="1" ht="16.5" customHeight="1">
      <c r="A3" s="3">
        <v>15</v>
      </c>
      <c r="B3" s="20" t="s">
        <v>6</v>
      </c>
      <c r="C3" s="20" t="s">
        <v>7</v>
      </c>
      <c r="D3" s="20" t="s">
        <v>8</v>
      </c>
      <c r="E3" s="4" t="str">
        <f aca="true" t="shared" si="0" ref="E3:E18">IF(D3="","Brak",IF(D3="Brat","#a91414",IF(D3="Przyjaciel","#7249b6",IF(D3="BS","#20734b",IF(D3="CR","#808080",IF(D3="Nowicjusz","#206cdf",IF(D3="Kompan","#D78428",IF(D3="Dorotka","#FF0000","ERROR"))))))))</f>
        <v>#a91414</v>
      </c>
      <c r="F3" s="20" t="str">
        <f aca="true" t="shared" si="1" ref="F3:F18">IF(E3="Brak","[b]","[b][color="&amp;E3&amp;"]")</f>
        <v>[b][color=#a91414]</v>
      </c>
      <c r="G3" s="20" t="str">
        <f aca="true" t="shared" si="2" ref="G3:G18">IF(E3="Brak","[/b]","[/color][/b]")</f>
        <v>[/color][/b]</v>
      </c>
      <c r="H3" s="27">
        <v>9</v>
      </c>
      <c r="I3" s="27">
        <v>1</v>
      </c>
      <c r="J3" s="27">
        <v>3</v>
      </c>
      <c r="K3" s="27">
        <v>3</v>
      </c>
      <c r="L3" s="27">
        <v>8</v>
      </c>
      <c r="M3" s="27">
        <v>1</v>
      </c>
      <c r="N3" s="27">
        <v>3</v>
      </c>
      <c r="O3" s="27">
        <v>7</v>
      </c>
      <c r="P3" s="27">
        <v>6</v>
      </c>
      <c r="Q3" s="27">
        <v>4</v>
      </c>
      <c r="R3" s="27">
        <v>1</v>
      </c>
      <c r="S3" s="27">
        <v>1</v>
      </c>
      <c r="T3" s="27">
        <v>2</v>
      </c>
      <c r="U3" s="6">
        <f aca="true" t="shared" si="3" ref="U3:U18">SUM(H3:O3,P3:S3,T3)</f>
        <v>49</v>
      </c>
      <c r="V3" s="17">
        <v>1</v>
      </c>
      <c r="AB3" s="7" t="str">
        <f aca="true" t="shared" si="4" ref="AB3:AB18">V3&amp;". "&amp;F3&amp;B3&amp;G3&amp;" ("&amp;C3&amp;") "&amp;U3&amp;" pkt ("&amp;H3&amp;"/"&amp;I3&amp;"/"&amp;J3&amp;"/"&amp;K3&amp;"/"&amp;L3&amp;"/"&amp;M3&amp;"/"&amp;N3&amp;"/"&amp;O3&amp;"/"&amp;P3&amp;"/"&amp;Q3&amp;"/"&amp;R3&amp;"/"&amp;S3&amp;"/"&amp;T3&amp;")"</f>
        <v>1. [b][color=#a91414]Bartłomiej "Gandalf" Zielonka[/color][/b] (KKR) 49 pkt (9/1/3/3/8/1/3/7/6/4/1/1/2)</v>
      </c>
    </row>
    <row r="4" spans="1:28" s="11" customFormat="1" ht="16.5" customHeight="1">
      <c r="A4" s="18">
        <v>3</v>
      </c>
      <c r="B4" s="8" t="s">
        <v>29</v>
      </c>
      <c r="C4" s="8" t="s">
        <v>32</v>
      </c>
      <c r="D4" s="8"/>
      <c r="E4" s="9" t="str">
        <f t="shared" si="0"/>
        <v>Brak</v>
      </c>
      <c r="F4" s="8" t="str">
        <f t="shared" si="1"/>
        <v>[b]</v>
      </c>
      <c r="G4" s="8" t="str">
        <f t="shared" si="2"/>
        <v>[/b]</v>
      </c>
      <c r="H4" s="22">
        <v>2</v>
      </c>
      <c r="I4" s="22">
        <v>2</v>
      </c>
      <c r="J4" s="22">
        <v>10</v>
      </c>
      <c r="K4" s="22">
        <v>1</v>
      </c>
      <c r="L4" s="22">
        <v>1</v>
      </c>
      <c r="M4" s="22">
        <v>4</v>
      </c>
      <c r="N4" s="22">
        <v>9</v>
      </c>
      <c r="O4" s="22">
        <v>5</v>
      </c>
      <c r="P4" s="22">
        <v>4</v>
      </c>
      <c r="Q4" s="22">
        <v>4</v>
      </c>
      <c r="R4" s="22">
        <v>2</v>
      </c>
      <c r="S4" s="22">
        <v>4</v>
      </c>
      <c r="T4" s="22">
        <v>1</v>
      </c>
      <c r="U4" s="6">
        <f t="shared" si="3"/>
        <v>49</v>
      </c>
      <c r="V4" s="19">
        <v>2</v>
      </c>
      <c r="W4" s="7"/>
      <c r="X4" s="7"/>
      <c r="Y4" s="7"/>
      <c r="Z4" s="7"/>
      <c r="AA4" s="7"/>
      <c r="AB4" s="7" t="str">
        <f t="shared" si="4"/>
        <v>2. [b]Dariusz Hoppe[/b] (Inogici) 49 pkt (2/2/10/1/1/4/9/5/4/4/2/4/1)</v>
      </c>
    </row>
    <row r="5" spans="1:28" s="7" customFormat="1" ht="16.5" customHeight="1">
      <c r="A5" s="3">
        <v>8</v>
      </c>
      <c r="B5" s="20" t="s">
        <v>11</v>
      </c>
      <c r="C5" s="20" t="s">
        <v>7</v>
      </c>
      <c r="D5" s="20" t="s">
        <v>8</v>
      </c>
      <c r="E5" s="4" t="str">
        <f t="shared" si="0"/>
        <v>#a91414</v>
      </c>
      <c r="F5" s="20" t="str">
        <f t="shared" si="1"/>
        <v>[b][color=#a91414]</v>
      </c>
      <c r="G5" s="20" t="str">
        <f t="shared" si="2"/>
        <v>[/color][/b]</v>
      </c>
      <c r="H5" s="27">
        <v>1</v>
      </c>
      <c r="I5" s="27">
        <v>2</v>
      </c>
      <c r="J5" s="27">
        <v>6</v>
      </c>
      <c r="K5" s="27">
        <v>6</v>
      </c>
      <c r="L5" s="27">
        <v>3</v>
      </c>
      <c r="M5" s="27">
        <v>4</v>
      </c>
      <c r="N5" s="27">
        <v>7</v>
      </c>
      <c r="O5" s="27">
        <v>2</v>
      </c>
      <c r="P5" s="27">
        <v>2</v>
      </c>
      <c r="Q5" s="27">
        <v>1</v>
      </c>
      <c r="R5" s="27">
        <v>5</v>
      </c>
      <c r="S5" s="27">
        <v>8</v>
      </c>
      <c r="T5" s="27">
        <v>4</v>
      </c>
      <c r="U5" s="6">
        <f t="shared" si="3"/>
        <v>51</v>
      </c>
      <c r="V5" s="39">
        <v>3</v>
      </c>
      <c r="AB5" s="7" t="str">
        <f t="shared" si="4"/>
        <v>3. [b][color=#a91414]Krzysztof "Fazik" Brzeziński[/color][/b] (KKR) 51 pkt (1/2/6/6/3/4/7/2/2/1/5/8/4)</v>
      </c>
    </row>
    <row r="6" spans="1:28" s="11" customFormat="1" ht="16.5" customHeight="1">
      <c r="A6" s="18">
        <v>1</v>
      </c>
      <c r="B6" s="8" t="s">
        <v>31</v>
      </c>
      <c r="C6" s="9" t="s">
        <v>32</v>
      </c>
      <c r="D6" s="9"/>
      <c r="E6" s="9" t="str">
        <f t="shared" si="0"/>
        <v>Brak</v>
      </c>
      <c r="F6" s="9" t="str">
        <f t="shared" si="1"/>
        <v>[b]</v>
      </c>
      <c r="G6" s="9" t="str">
        <f t="shared" si="2"/>
        <v>[/b]</v>
      </c>
      <c r="H6" s="10">
        <v>3</v>
      </c>
      <c r="I6" s="10">
        <v>7</v>
      </c>
      <c r="J6" s="10">
        <v>2</v>
      </c>
      <c r="K6" s="10">
        <v>2</v>
      </c>
      <c r="L6" s="10">
        <v>1</v>
      </c>
      <c r="M6" s="10">
        <v>10</v>
      </c>
      <c r="N6" s="10">
        <v>4</v>
      </c>
      <c r="O6" s="10">
        <v>4</v>
      </c>
      <c r="P6" s="10">
        <v>3</v>
      </c>
      <c r="Q6" s="10">
        <v>1</v>
      </c>
      <c r="R6" s="10">
        <v>5</v>
      </c>
      <c r="S6" s="10">
        <v>3</v>
      </c>
      <c r="T6" s="10">
        <v>8</v>
      </c>
      <c r="U6" s="6">
        <f t="shared" si="3"/>
        <v>53</v>
      </c>
      <c r="V6" s="19">
        <v>4</v>
      </c>
      <c r="W6" s="7"/>
      <c r="X6" s="7"/>
      <c r="Y6" s="7"/>
      <c r="Z6" s="7"/>
      <c r="AA6" s="7"/>
      <c r="AB6" s="7" t="str">
        <f t="shared" si="4"/>
        <v>4. [b]Łukasz Baran[/b] (Inogici) 53 pkt (3/7/2/2/1/10/4/4/3/1/5/3/8)</v>
      </c>
    </row>
    <row r="7" spans="1:28" s="7" customFormat="1" ht="16.5" customHeight="1">
      <c r="A7" s="3">
        <v>12</v>
      </c>
      <c r="B7" s="20" t="s">
        <v>13</v>
      </c>
      <c r="C7" s="20" t="s">
        <v>7</v>
      </c>
      <c r="D7" s="20" t="s">
        <v>8</v>
      </c>
      <c r="E7" s="4" t="str">
        <f t="shared" si="0"/>
        <v>#a91414</v>
      </c>
      <c r="F7" s="20" t="str">
        <f t="shared" si="1"/>
        <v>[b][color=#a91414]</v>
      </c>
      <c r="G7" s="20" t="str">
        <f t="shared" si="2"/>
        <v>[/color][/b]</v>
      </c>
      <c r="H7" s="27">
        <v>9</v>
      </c>
      <c r="I7" s="27">
        <v>4</v>
      </c>
      <c r="J7" s="27">
        <v>8</v>
      </c>
      <c r="K7" s="27">
        <v>5</v>
      </c>
      <c r="L7" s="27">
        <v>4</v>
      </c>
      <c r="M7" s="27">
        <v>8</v>
      </c>
      <c r="N7" s="27">
        <v>14</v>
      </c>
      <c r="O7" s="27">
        <v>1</v>
      </c>
      <c r="P7" s="27">
        <v>1</v>
      </c>
      <c r="Q7" s="27">
        <v>7</v>
      </c>
      <c r="R7" s="27">
        <v>5</v>
      </c>
      <c r="S7" s="27">
        <v>4</v>
      </c>
      <c r="T7" s="27">
        <v>6</v>
      </c>
      <c r="U7" s="6">
        <f t="shared" si="3"/>
        <v>76</v>
      </c>
      <c r="V7" s="25">
        <v>5</v>
      </c>
      <c r="AB7" s="7" t="str">
        <f t="shared" si="4"/>
        <v>5. [b][color=#a91414]Robert "Franek" Frank[/color][/b] (KKR) 76 pkt (9/4/8/5/4/8/14/1/1/7/5/4/6)</v>
      </c>
    </row>
    <row r="8" spans="1:28" s="11" customFormat="1" ht="16.5" customHeight="1">
      <c r="A8" s="18">
        <v>10</v>
      </c>
      <c r="B8" s="8" t="s">
        <v>26</v>
      </c>
      <c r="C8" s="8" t="s">
        <v>7</v>
      </c>
      <c r="D8" s="8" t="s">
        <v>35</v>
      </c>
      <c r="E8" s="9" t="str">
        <f t="shared" si="0"/>
        <v>#D78428</v>
      </c>
      <c r="F8" s="8" t="str">
        <f t="shared" si="1"/>
        <v>[b][color=#D78428]</v>
      </c>
      <c r="G8" s="8" t="str">
        <f t="shared" si="2"/>
        <v>[/color][/b]</v>
      </c>
      <c r="H8" s="22">
        <v>3</v>
      </c>
      <c r="I8" s="22">
        <v>9</v>
      </c>
      <c r="J8" s="22">
        <v>5</v>
      </c>
      <c r="K8" s="22">
        <v>11</v>
      </c>
      <c r="L8" s="22">
        <v>6</v>
      </c>
      <c r="M8" s="22">
        <v>2</v>
      </c>
      <c r="N8" s="22">
        <v>1</v>
      </c>
      <c r="O8" s="22">
        <v>5</v>
      </c>
      <c r="P8" s="22">
        <v>8</v>
      </c>
      <c r="Q8" s="22">
        <v>8</v>
      </c>
      <c r="R8" s="22">
        <v>13</v>
      </c>
      <c r="S8" s="22">
        <v>6</v>
      </c>
      <c r="T8" s="22">
        <v>2</v>
      </c>
      <c r="U8" s="6">
        <f t="shared" si="3"/>
        <v>79</v>
      </c>
      <c r="V8" s="40" t="s">
        <v>37</v>
      </c>
      <c r="W8" s="7"/>
      <c r="X8" s="7"/>
      <c r="Y8" s="7"/>
      <c r="Z8" s="7"/>
      <c r="AA8" s="7"/>
      <c r="AB8" s="7" t="str">
        <f t="shared" si="4"/>
        <v>6. [b][color=#D78428]Rafał "Elf" Brundo[/color][/b] (KKR) 79 pkt (3/9/5/11/6/2/1/5/8/8/13/6/2)</v>
      </c>
    </row>
    <row r="9" spans="1:28" s="7" customFormat="1" ht="16.5" customHeight="1">
      <c r="A9" s="3">
        <v>2</v>
      </c>
      <c r="B9" s="4" t="s">
        <v>30</v>
      </c>
      <c r="C9" s="4" t="s">
        <v>32</v>
      </c>
      <c r="D9" s="4"/>
      <c r="E9" s="4" t="str">
        <f t="shared" si="0"/>
        <v>Brak</v>
      </c>
      <c r="F9" s="4" t="str">
        <f t="shared" si="1"/>
        <v>[b]</v>
      </c>
      <c r="G9" s="4" t="str">
        <f t="shared" si="2"/>
        <v>[/b]</v>
      </c>
      <c r="H9" s="5">
        <v>5</v>
      </c>
      <c r="I9" s="5">
        <v>8</v>
      </c>
      <c r="J9" s="5">
        <v>4</v>
      </c>
      <c r="K9" s="5">
        <v>9</v>
      </c>
      <c r="L9" s="5">
        <v>4</v>
      </c>
      <c r="M9" s="5">
        <v>2</v>
      </c>
      <c r="N9" s="5">
        <v>12</v>
      </c>
      <c r="O9" s="5">
        <v>7</v>
      </c>
      <c r="P9" s="5">
        <v>6</v>
      </c>
      <c r="Q9" s="5">
        <v>10</v>
      </c>
      <c r="R9" s="5">
        <v>4</v>
      </c>
      <c r="S9" s="5">
        <v>9</v>
      </c>
      <c r="T9" s="5">
        <v>5</v>
      </c>
      <c r="U9" s="6">
        <f t="shared" si="3"/>
        <v>85</v>
      </c>
      <c r="V9" s="17">
        <v>7</v>
      </c>
      <c r="AB9" s="7" t="str">
        <f t="shared" si="4"/>
        <v>7. [b]Jędrzej Malinowski[/b] (Inogici) 85 pkt (5/8/4/9/4/2/12/7/6/10/4/9/5)</v>
      </c>
    </row>
    <row r="10" spans="1:28" s="11" customFormat="1" ht="16.5" customHeight="1">
      <c r="A10" s="18">
        <v>14</v>
      </c>
      <c r="B10" s="8" t="s">
        <v>9</v>
      </c>
      <c r="C10" s="8" t="s">
        <v>7</v>
      </c>
      <c r="D10" s="8" t="s">
        <v>8</v>
      </c>
      <c r="E10" s="9" t="str">
        <f t="shared" si="0"/>
        <v>#a91414</v>
      </c>
      <c r="F10" s="8" t="str">
        <f t="shared" si="1"/>
        <v>[b][color=#a91414]</v>
      </c>
      <c r="G10" s="8" t="str">
        <f t="shared" si="2"/>
        <v>[/color][/b]</v>
      </c>
      <c r="H10" s="22">
        <v>5</v>
      </c>
      <c r="I10" s="22">
        <v>4</v>
      </c>
      <c r="J10" s="22">
        <v>8</v>
      </c>
      <c r="K10" s="22">
        <v>12</v>
      </c>
      <c r="L10" s="22">
        <v>7</v>
      </c>
      <c r="M10" s="22">
        <v>6</v>
      </c>
      <c r="N10" s="22">
        <v>5</v>
      </c>
      <c r="O10" s="22">
        <v>10</v>
      </c>
      <c r="P10" s="22">
        <v>11</v>
      </c>
      <c r="Q10" s="22">
        <v>3</v>
      </c>
      <c r="R10" s="22">
        <v>3</v>
      </c>
      <c r="S10" s="22">
        <v>2</v>
      </c>
      <c r="T10" s="22">
        <v>14</v>
      </c>
      <c r="U10" s="6">
        <f t="shared" si="3"/>
        <v>90</v>
      </c>
      <c r="V10" s="41">
        <v>8</v>
      </c>
      <c r="W10" s="7"/>
      <c r="X10" s="7"/>
      <c r="Y10" s="7"/>
      <c r="Z10" s="7"/>
      <c r="AA10" s="7"/>
      <c r="AB10" s="7" t="str">
        <f t="shared" si="4"/>
        <v>8. [b][color=#a91414]Leszek "Haris" Jęczkowski[/color][/b] (KKR) 90 pkt (5/4/8/12/7/6/5/10/11/3/3/2/14)</v>
      </c>
    </row>
    <row r="11" spans="1:28" s="11" customFormat="1" ht="16.5" customHeight="1">
      <c r="A11" s="3">
        <v>11</v>
      </c>
      <c r="B11" s="20" t="s">
        <v>25</v>
      </c>
      <c r="C11" s="20" t="s">
        <v>34</v>
      </c>
      <c r="D11" s="20"/>
      <c r="E11" s="4" t="str">
        <f t="shared" si="0"/>
        <v>Brak</v>
      </c>
      <c r="F11" s="20" t="str">
        <f t="shared" si="1"/>
        <v>[b]</v>
      </c>
      <c r="G11" s="20" t="str">
        <f t="shared" si="2"/>
        <v>[/b]</v>
      </c>
      <c r="H11" s="27">
        <v>5</v>
      </c>
      <c r="I11" s="27">
        <v>6</v>
      </c>
      <c r="J11" s="27">
        <v>1</v>
      </c>
      <c r="K11" s="27">
        <v>4</v>
      </c>
      <c r="L11" s="27">
        <v>14</v>
      </c>
      <c r="M11" s="27">
        <v>7</v>
      </c>
      <c r="N11" s="27">
        <v>14</v>
      </c>
      <c r="O11" s="27">
        <v>3</v>
      </c>
      <c r="P11" s="27">
        <v>8</v>
      </c>
      <c r="Q11" s="27">
        <v>6</v>
      </c>
      <c r="R11" s="27">
        <v>13</v>
      </c>
      <c r="S11" s="27">
        <v>14</v>
      </c>
      <c r="T11" s="27">
        <v>14</v>
      </c>
      <c r="U11" s="6">
        <f t="shared" si="3"/>
        <v>109</v>
      </c>
      <c r="V11" s="39">
        <v>9</v>
      </c>
      <c r="W11" s="7"/>
      <c r="X11" s="7"/>
      <c r="Y11" s="7"/>
      <c r="Z11" s="7"/>
      <c r="AA11" s="7"/>
      <c r="AB11" s="7" t="str">
        <f t="shared" si="4"/>
        <v>9. [b]Jan Kuciński[/b] (Dąbrowa) 109 pkt (5/6/1/4/14/7/14/3/8/6/13/14/14)</v>
      </c>
    </row>
    <row r="12" spans="1:28" s="11" customFormat="1" ht="16.5" customHeight="1">
      <c r="A12" s="18">
        <v>7</v>
      </c>
      <c r="B12" s="8" t="s">
        <v>16</v>
      </c>
      <c r="C12" s="9" t="s">
        <v>7</v>
      </c>
      <c r="D12" s="9" t="s">
        <v>18</v>
      </c>
      <c r="E12" s="9" t="str">
        <f t="shared" si="0"/>
        <v>#206cdf</v>
      </c>
      <c r="F12" s="9" t="str">
        <f t="shared" si="1"/>
        <v>[b][color=#206cdf]</v>
      </c>
      <c r="G12" s="9" t="str">
        <f t="shared" si="2"/>
        <v>[/color][/b]</v>
      </c>
      <c r="H12" s="10">
        <v>8</v>
      </c>
      <c r="I12" s="10">
        <v>9</v>
      </c>
      <c r="J12" s="10">
        <v>6</v>
      </c>
      <c r="K12" s="10">
        <v>7</v>
      </c>
      <c r="L12" s="10">
        <v>11</v>
      </c>
      <c r="M12" s="10">
        <v>14</v>
      </c>
      <c r="N12" s="10">
        <v>2</v>
      </c>
      <c r="O12" s="10">
        <v>12</v>
      </c>
      <c r="P12" s="10">
        <v>10</v>
      </c>
      <c r="Q12" s="10">
        <v>12</v>
      </c>
      <c r="R12" s="10">
        <v>13</v>
      </c>
      <c r="S12" s="10">
        <v>11</v>
      </c>
      <c r="T12" s="10">
        <v>8</v>
      </c>
      <c r="U12" s="6">
        <f t="shared" si="3"/>
        <v>123</v>
      </c>
      <c r="V12" s="41">
        <v>10</v>
      </c>
      <c r="W12" s="7"/>
      <c r="X12" s="7"/>
      <c r="Y12" s="7"/>
      <c r="Z12" s="7"/>
      <c r="AA12" s="7"/>
      <c r="AB12" s="7" t="str">
        <f t="shared" si="4"/>
        <v>10. [b][color=#206cdf]Maria "MaRysia" Buss[/color][/b] (KKR) 123 pkt (8/9/6/7/11/14/2/12/10/12/13/11/8)</v>
      </c>
    </row>
    <row r="13" spans="1:28" s="11" customFormat="1" ht="16.5" customHeight="1">
      <c r="A13" s="3">
        <v>4</v>
      </c>
      <c r="B13" s="4" t="s">
        <v>28</v>
      </c>
      <c r="C13" s="4" t="s">
        <v>32</v>
      </c>
      <c r="D13" s="4"/>
      <c r="E13" s="4" t="str">
        <f t="shared" si="0"/>
        <v>Brak</v>
      </c>
      <c r="F13" s="4" t="str">
        <f t="shared" si="1"/>
        <v>[b]</v>
      </c>
      <c r="G13" s="4" t="str">
        <f t="shared" si="2"/>
        <v>[/b]</v>
      </c>
      <c r="H13" s="5">
        <v>14</v>
      </c>
      <c r="I13" s="5">
        <v>12</v>
      </c>
      <c r="J13" s="5">
        <v>10</v>
      </c>
      <c r="K13" s="5">
        <v>10</v>
      </c>
      <c r="L13" s="5">
        <v>12</v>
      </c>
      <c r="M13" s="5">
        <v>12</v>
      </c>
      <c r="N13" s="5">
        <v>7</v>
      </c>
      <c r="O13" s="5">
        <v>13</v>
      </c>
      <c r="P13" s="5">
        <v>12</v>
      </c>
      <c r="Q13" s="5">
        <v>12</v>
      </c>
      <c r="R13" s="5">
        <v>8</v>
      </c>
      <c r="S13" s="5">
        <v>6</v>
      </c>
      <c r="T13" s="5">
        <v>8</v>
      </c>
      <c r="U13" s="6">
        <f t="shared" si="3"/>
        <v>136</v>
      </c>
      <c r="V13" s="39">
        <v>11</v>
      </c>
      <c r="W13" s="7"/>
      <c r="X13" s="7"/>
      <c r="Y13" s="7"/>
      <c r="Z13" s="7"/>
      <c r="AA13" s="7"/>
      <c r="AB13" s="7" t="str">
        <f t="shared" si="4"/>
        <v>11. [b]Monika Manikowska[/b] (Inogici) 136 pkt (14/12/10/10/12/12/7/13/12/12/8/6/8)</v>
      </c>
    </row>
    <row r="14" spans="1:28" s="11" customFormat="1" ht="16.5" customHeight="1">
      <c r="A14" s="18">
        <v>13</v>
      </c>
      <c r="B14" s="8" t="s">
        <v>24</v>
      </c>
      <c r="C14" s="8" t="s">
        <v>22</v>
      </c>
      <c r="D14" s="8"/>
      <c r="E14" s="9" t="str">
        <f t="shared" si="0"/>
        <v>Brak</v>
      </c>
      <c r="F14" s="8" t="str">
        <f t="shared" si="1"/>
        <v>[b]</v>
      </c>
      <c r="G14" s="8" t="str">
        <f t="shared" si="2"/>
        <v>[/b]</v>
      </c>
      <c r="H14" s="22">
        <v>13</v>
      </c>
      <c r="I14" s="22">
        <v>14</v>
      </c>
      <c r="J14" s="22">
        <v>12</v>
      </c>
      <c r="K14" s="22">
        <v>15</v>
      </c>
      <c r="L14" s="22">
        <v>14</v>
      </c>
      <c r="M14" s="22">
        <v>9</v>
      </c>
      <c r="N14" s="22">
        <v>11</v>
      </c>
      <c r="O14" s="22">
        <v>11</v>
      </c>
      <c r="P14" s="22">
        <v>4</v>
      </c>
      <c r="Q14" s="22">
        <v>10</v>
      </c>
      <c r="R14" s="22">
        <v>13</v>
      </c>
      <c r="S14" s="22">
        <v>11</v>
      </c>
      <c r="T14" s="22">
        <v>11</v>
      </c>
      <c r="U14" s="6">
        <f t="shared" si="3"/>
        <v>148</v>
      </c>
      <c r="V14" s="41">
        <v>12</v>
      </c>
      <c r="W14" s="7"/>
      <c r="X14" s="7"/>
      <c r="Y14" s="7"/>
      <c r="Z14" s="7"/>
      <c r="AA14" s="7"/>
      <c r="AB14" s="7" t="str">
        <f t="shared" si="4"/>
        <v>12. [b]Mateusz Labuda[/b] (Koszalin) 148 pkt (13/14/12/15/14/9/11/11/4/10/13/11/11)</v>
      </c>
    </row>
    <row r="15" spans="1:28" s="11" customFormat="1" ht="16.5" customHeight="1">
      <c r="A15" s="3">
        <v>6</v>
      </c>
      <c r="B15" s="20" t="s">
        <v>17</v>
      </c>
      <c r="C15" s="20" t="s">
        <v>7</v>
      </c>
      <c r="D15" s="20" t="s">
        <v>8</v>
      </c>
      <c r="E15" s="4" t="str">
        <f t="shared" si="0"/>
        <v>#a91414</v>
      </c>
      <c r="F15" s="20" t="str">
        <f t="shared" si="1"/>
        <v>[b][color=#a91414]</v>
      </c>
      <c r="G15" s="20" t="str">
        <f t="shared" si="2"/>
        <v>[/color][/b]</v>
      </c>
      <c r="H15" s="27">
        <v>9</v>
      </c>
      <c r="I15" s="27">
        <v>11</v>
      </c>
      <c r="J15" s="27">
        <v>14</v>
      </c>
      <c r="K15" s="27">
        <v>15</v>
      </c>
      <c r="L15" s="27">
        <v>9</v>
      </c>
      <c r="M15" s="27">
        <v>13</v>
      </c>
      <c r="N15" s="27">
        <v>5</v>
      </c>
      <c r="O15" s="27">
        <v>7</v>
      </c>
      <c r="P15" s="27">
        <v>14</v>
      </c>
      <c r="Q15" s="27">
        <v>15</v>
      </c>
      <c r="R15" s="27">
        <v>13</v>
      </c>
      <c r="S15" s="27">
        <v>14</v>
      </c>
      <c r="T15" s="27">
        <v>14</v>
      </c>
      <c r="U15" s="6">
        <f t="shared" si="3"/>
        <v>153</v>
      </c>
      <c r="V15" s="39">
        <v>13</v>
      </c>
      <c r="W15" s="7"/>
      <c r="X15" s="7"/>
      <c r="Y15" s="7"/>
      <c r="Z15" s="7"/>
      <c r="AA15" s="7"/>
      <c r="AB15" s="7" t="str">
        <f t="shared" si="4"/>
        <v>13. [b][color=#a91414]Emil Gajda[/color][/b] (KKR) 153 pkt (9/11/14/15/9/13/5/7/14/15/13/14/14)</v>
      </c>
    </row>
    <row r="16" spans="1:28" s="11" customFormat="1" ht="16.5" customHeight="1">
      <c r="A16" s="18">
        <v>5</v>
      </c>
      <c r="B16" s="8" t="s">
        <v>27</v>
      </c>
      <c r="C16" s="9" t="s">
        <v>33</v>
      </c>
      <c r="D16" s="9"/>
      <c r="E16" s="9" t="str">
        <f t="shared" si="0"/>
        <v>Brak</v>
      </c>
      <c r="F16" s="9" t="str">
        <f t="shared" si="1"/>
        <v>[b]</v>
      </c>
      <c r="G16" s="9" t="str">
        <f t="shared" si="2"/>
        <v>[/b]</v>
      </c>
      <c r="H16" s="10">
        <v>15</v>
      </c>
      <c r="I16" s="10">
        <v>14</v>
      </c>
      <c r="J16" s="10">
        <v>14</v>
      </c>
      <c r="K16" s="10">
        <v>7</v>
      </c>
      <c r="L16" s="10">
        <v>9</v>
      </c>
      <c r="M16" s="10">
        <v>11</v>
      </c>
      <c r="N16" s="10">
        <v>9</v>
      </c>
      <c r="O16" s="10">
        <v>14</v>
      </c>
      <c r="P16" s="10">
        <v>13</v>
      </c>
      <c r="Q16" s="10">
        <v>12</v>
      </c>
      <c r="R16" s="10">
        <v>13</v>
      </c>
      <c r="S16" s="10">
        <v>9</v>
      </c>
      <c r="T16" s="10">
        <v>14</v>
      </c>
      <c r="U16" s="6">
        <f t="shared" si="3"/>
        <v>154</v>
      </c>
      <c r="V16" s="41">
        <v>14</v>
      </c>
      <c r="W16" s="7"/>
      <c r="X16" s="7"/>
      <c r="Y16" s="7"/>
      <c r="Z16" s="7"/>
      <c r="AA16" s="7"/>
      <c r="AB16" s="7" t="str">
        <f t="shared" si="4"/>
        <v>14. [b]Anita Nowicka[/b] (Sianów) 154 pkt (15/14/14/7/9/11/9/14/13/12/13/9/14)</v>
      </c>
    </row>
    <row r="17" spans="1:28" s="11" customFormat="1" ht="16.5" customHeight="1">
      <c r="A17" s="3">
        <v>16</v>
      </c>
      <c r="B17" s="20" t="s">
        <v>12</v>
      </c>
      <c r="C17" s="20" t="s">
        <v>7</v>
      </c>
      <c r="D17" s="20" t="s">
        <v>15</v>
      </c>
      <c r="E17" s="4" t="str">
        <f t="shared" si="0"/>
        <v>#FF0000</v>
      </c>
      <c r="F17" s="20" t="str">
        <f t="shared" si="1"/>
        <v>[b][color=#FF0000]</v>
      </c>
      <c r="G17" s="20" t="str">
        <f t="shared" si="2"/>
        <v>[/color][/b]</v>
      </c>
      <c r="H17" s="27">
        <v>15</v>
      </c>
      <c r="I17" s="27">
        <v>15</v>
      </c>
      <c r="J17" s="27">
        <v>15</v>
      </c>
      <c r="K17" s="27">
        <v>15</v>
      </c>
      <c r="L17" s="27">
        <v>15</v>
      </c>
      <c r="M17" s="27">
        <v>14</v>
      </c>
      <c r="N17" s="27">
        <v>14</v>
      </c>
      <c r="O17" s="27">
        <v>14</v>
      </c>
      <c r="P17" s="27">
        <v>14</v>
      </c>
      <c r="Q17" s="27">
        <v>8</v>
      </c>
      <c r="R17" s="27">
        <v>14</v>
      </c>
      <c r="S17" s="27">
        <v>11</v>
      </c>
      <c r="T17" s="27">
        <v>7</v>
      </c>
      <c r="U17" s="6">
        <f t="shared" si="3"/>
        <v>171</v>
      </c>
      <c r="V17" s="39">
        <v>15</v>
      </c>
      <c r="W17" s="7"/>
      <c r="X17" s="7"/>
      <c r="Y17" s="7"/>
      <c r="Z17" s="7"/>
      <c r="AA17" s="7"/>
      <c r="AB17" s="7" t="str">
        <f t="shared" si="4"/>
        <v>15. [b][color=#FF0000]Dorota "Dorotka" Janiszewska[/color][/b] (KKR) 171 pkt (15/15/15/15/15/14/14/14/14/8/14/11/7)</v>
      </c>
    </row>
    <row r="18" spans="1:28" s="11" customFormat="1" ht="16.5" customHeight="1">
      <c r="A18" s="18">
        <v>9</v>
      </c>
      <c r="B18" s="8" t="s">
        <v>14</v>
      </c>
      <c r="C18" s="8" t="s">
        <v>7</v>
      </c>
      <c r="D18" s="8" t="s">
        <v>8</v>
      </c>
      <c r="E18" s="9" t="str">
        <f t="shared" si="0"/>
        <v>#a91414</v>
      </c>
      <c r="F18" s="8" t="str">
        <f t="shared" si="1"/>
        <v>[b][color=#a91414]</v>
      </c>
      <c r="G18" s="8" t="str">
        <f t="shared" si="2"/>
        <v>[/color][/b]</v>
      </c>
      <c r="H18" s="22">
        <v>12</v>
      </c>
      <c r="I18" s="22">
        <v>13</v>
      </c>
      <c r="J18" s="22">
        <v>12</v>
      </c>
      <c r="K18" s="22">
        <v>15</v>
      </c>
      <c r="L18" s="22">
        <v>13</v>
      </c>
      <c r="M18" s="22">
        <v>14</v>
      </c>
      <c r="N18" s="22">
        <v>14</v>
      </c>
      <c r="O18" s="22">
        <v>14</v>
      </c>
      <c r="P18" s="22">
        <v>14</v>
      </c>
      <c r="Q18" s="22">
        <v>15</v>
      </c>
      <c r="R18" s="22">
        <v>14</v>
      </c>
      <c r="S18" s="22">
        <v>14</v>
      </c>
      <c r="T18" s="22">
        <v>14</v>
      </c>
      <c r="U18" s="6">
        <f t="shared" si="3"/>
        <v>178</v>
      </c>
      <c r="V18" s="41">
        <v>16</v>
      </c>
      <c r="W18" s="7"/>
      <c r="X18" s="7"/>
      <c r="Y18" s="7"/>
      <c r="Z18" s="7"/>
      <c r="AA18" s="7"/>
      <c r="AB18" s="7" t="str">
        <f t="shared" si="4"/>
        <v>16. [b][color=#a91414]Adrian Gojdź[/color][/b] (KKR) 178 pkt (12/13/12/15/13/14/14/14/14/15/14/14/14)</v>
      </c>
    </row>
    <row r="21" spans="1:2" ht="12.75">
      <c r="A21" s="1" t="s">
        <v>32</v>
      </c>
      <c r="B21" s="24" t="s">
        <v>36</v>
      </c>
    </row>
    <row r="22" spans="1:2" ht="12.75">
      <c r="A22" s="1" t="s">
        <v>7</v>
      </c>
      <c r="B22" s="15" t="s">
        <v>10</v>
      </c>
    </row>
    <row r="24" spans="1:28" ht="12.75">
      <c r="A24" s="50" t="s">
        <v>0</v>
      </c>
      <c r="B24" s="47" t="s">
        <v>1</v>
      </c>
      <c r="C24" s="47" t="s">
        <v>2</v>
      </c>
      <c r="D24" s="2"/>
      <c r="E24" s="2"/>
      <c r="F24" s="2"/>
      <c r="G24" s="2"/>
      <c r="H24" s="46">
        <v>1</v>
      </c>
      <c r="I24" s="46">
        <v>2</v>
      </c>
      <c r="J24" s="48">
        <v>3</v>
      </c>
      <c r="K24" s="46">
        <v>4</v>
      </c>
      <c r="L24" s="46">
        <v>5</v>
      </c>
      <c r="M24" s="46">
        <v>6</v>
      </c>
      <c r="N24" s="46">
        <v>7</v>
      </c>
      <c r="O24" s="46">
        <v>8</v>
      </c>
      <c r="P24" s="48">
        <v>9</v>
      </c>
      <c r="Q24" s="48">
        <v>10</v>
      </c>
      <c r="R24" s="46">
        <v>11</v>
      </c>
      <c r="S24" s="46">
        <v>12</v>
      </c>
      <c r="T24" s="46">
        <v>13</v>
      </c>
      <c r="U24" s="46"/>
      <c r="V24" s="46"/>
      <c r="W24" s="46"/>
      <c r="X24" s="46"/>
      <c r="Y24" s="46"/>
      <c r="Z24" s="46"/>
      <c r="AA24" s="46"/>
      <c r="AB24"/>
    </row>
    <row r="25" spans="1:28" ht="12.75">
      <c r="A25" s="50"/>
      <c r="B25" s="47"/>
      <c r="C25" s="47"/>
      <c r="D25" s="2"/>
      <c r="E25" s="2"/>
      <c r="F25" s="2"/>
      <c r="G25" s="2"/>
      <c r="H25" s="46"/>
      <c r="I25" s="46"/>
      <c r="J25" s="49"/>
      <c r="K25" s="46"/>
      <c r="L25" s="46"/>
      <c r="M25" s="46"/>
      <c r="N25" s="46"/>
      <c r="O25" s="46"/>
      <c r="P25" s="49"/>
      <c r="Q25" s="49"/>
      <c r="R25" s="46"/>
      <c r="S25" s="46"/>
      <c r="T25" s="3">
        <v>1</v>
      </c>
      <c r="U25" s="3">
        <v>2</v>
      </c>
      <c r="V25" s="3">
        <v>3</v>
      </c>
      <c r="W25" s="3">
        <v>4</v>
      </c>
      <c r="X25" s="3">
        <v>5</v>
      </c>
      <c r="Y25" s="3">
        <v>6</v>
      </c>
      <c r="Z25" s="3">
        <v>7</v>
      </c>
      <c r="AA25" s="3" t="s">
        <v>5</v>
      </c>
      <c r="AB25"/>
    </row>
    <row r="26" spans="1:28" ht="16.5" customHeight="1">
      <c r="A26" s="3">
        <v>1</v>
      </c>
      <c r="B26" s="20" t="s">
        <v>31</v>
      </c>
      <c r="C26" s="4" t="s">
        <v>32</v>
      </c>
      <c r="D26" s="4"/>
      <c r="E26" s="4" t="str">
        <f>IF(D26="","Brak",IF(D26="Brat","#a91414",IF(D26="Przyjaciel","#7249b6",IF(D26="BS","#20734b",IF(D26="CR","#808080",IF(D26="Nowicjusz","#206cdf",IF(D26="Kompan","#D78428",IF(D26="Dorotka","#FF0000","ERROR"))))))))</f>
        <v>Brak</v>
      </c>
      <c r="F26" s="4" t="str">
        <f aca="true" t="shared" si="5" ref="F26:F41">IF(E26="Brak","[b]","[b][color="&amp;E26&amp;"]")</f>
        <v>[b]</v>
      </c>
      <c r="G26" s="4" t="str">
        <f aca="true" t="shared" si="6" ref="G26:G41">IF(E26="Brak","[/b]","[/color][/b]")</f>
        <v>[/b]</v>
      </c>
      <c r="H26" s="5">
        <v>16</v>
      </c>
      <c r="I26" s="5">
        <v>10</v>
      </c>
      <c r="J26" s="5">
        <v>24</v>
      </c>
      <c r="K26" s="5">
        <v>19</v>
      </c>
      <c r="L26" s="5">
        <v>14</v>
      </c>
      <c r="M26" s="5">
        <v>7</v>
      </c>
      <c r="N26" s="5">
        <v>12</v>
      </c>
      <c r="O26" s="5">
        <v>15</v>
      </c>
      <c r="P26" s="5">
        <v>16</v>
      </c>
      <c r="Q26" s="5">
        <v>22</v>
      </c>
      <c r="R26" s="5">
        <v>12</v>
      </c>
      <c r="S26" s="5">
        <v>13</v>
      </c>
      <c r="T26" s="4">
        <v>3</v>
      </c>
      <c r="U26" s="4">
        <v>1</v>
      </c>
      <c r="V26" s="4"/>
      <c r="W26" s="4"/>
      <c r="X26" s="4"/>
      <c r="Y26" s="4"/>
      <c r="Z26" s="4"/>
      <c r="AA26" s="5">
        <f aca="true" t="shared" si="7" ref="AA26:AA41">SUM(T26:Z26)</f>
        <v>4</v>
      </c>
      <c r="AB26"/>
    </row>
    <row r="27" spans="1:28" ht="16.5" customHeight="1">
      <c r="A27" s="18">
        <v>2</v>
      </c>
      <c r="B27" s="9" t="s">
        <v>30</v>
      </c>
      <c r="C27" s="9" t="s">
        <v>32</v>
      </c>
      <c r="D27" s="9"/>
      <c r="E27" s="4" t="str">
        <f aca="true" t="shared" si="8" ref="E27:E41">IF(D27="","Brak",IF(D27="Brat","#a91414",IF(D27="Przyjaciel","#7249b6",IF(D27="BS","#20734b",IF(D27="CR","#808080",IF(D27="Nowicjusz","#206cdf",IF(D27="Kompan","#D78428",IF(D27="Dorotka","#FF0000","ERROR"))))))))</f>
        <v>Brak</v>
      </c>
      <c r="F27" s="9" t="str">
        <f t="shared" si="5"/>
        <v>[b]</v>
      </c>
      <c r="G27" s="9" t="str">
        <f t="shared" si="6"/>
        <v>[/b]</v>
      </c>
      <c r="H27" s="10">
        <v>13</v>
      </c>
      <c r="I27" s="10">
        <v>8</v>
      </c>
      <c r="J27" s="10">
        <v>20</v>
      </c>
      <c r="K27" s="10">
        <v>10</v>
      </c>
      <c r="L27" s="10">
        <v>12</v>
      </c>
      <c r="M27" s="10">
        <v>21</v>
      </c>
      <c r="N27" s="10">
        <v>2</v>
      </c>
      <c r="O27" s="10">
        <v>12</v>
      </c>
      <c r="P27" s="10">
        <v>12</v>
      </c>
      <c r="Q27" s="10">
        <v>7</v>
      </c>
      <c r="R27" s="10">
        <v>13</v>
      </c>
      <c r="S27" s="10">
        <v>5</v>
      </c>
      <c r="T27" s="9">
        <v>4</v>
      </c>
      <c r="U27" s="9">
        <v>2</v>
      </c>
      <c r="V27" s="9">
        <v>4</v>
      </c>
      <c r="W27" s="9">
        <v>2</v>
      </c>
      <c r="X27" s="9"/>
      <c r="Y27" s="9"/>
      <c r="Z27" s="9"/>
      <c r="AA27" s="10">
        <f t="shared" si="7"/>
        <v>12</v>
      </c>
      <c r="AB27"/>
    </row>
    <row r="28" spans="1:28" ht="16.5" customHeight="1">
      <c r="A28" s="3">
        <v>3</v>
      </c>
      <c r="B28" s="20" t="s">
        <v>29</v>
      </c>
      <c r="C28" s="20" t="s">
        <v>32</v>
      </c>
      <c r="D28" s="20"/>
      <c r="E28" s="4" t="str">
        <f t="shared" si="8"/>
        <v>Brak</v>
      </c>
      <c r="F28" s="20" t="str">
        <f t="shared" si="5"/>
        <v>[b]</v>
      </c>
      <c r="G28" s="20" t="str">
        <f t="shared" si="6"/>
        <v>[/b]</v>
      </c>
      <c r="H28" s="27">
        <v>18</v>
      </c>
      <c r="I28" s="27">
        <v>15</v>
      </c>
      <c r="J28" s="27">
        <v>13</v>
      </c>
      <c r="K28" s="27">
        <v>32</v>
      </c>
      <c r="L28" s="27">
        <v>14</v>
      </c>
      <c r="M28" s="27">
        <v>19</v>
      </c>
      <c r="N28" s="27">
        <v>4</v>
      </c>
      <c r="O28" s="27">
        <v>13</v>
      </c>
      <c r="P28" s="27">
        <v>14</v>
      </c>
      <c r="Q28" s="27">
        <v>17</v>
      </c>
      <c r="R28" s="27">
        <v>17</v>
      </c>
      <c r="S28" s="27">
        <v>12</v>
      </c>
      <c r="T28" s="20">
        <v>4</v>
      </c>
      <c r="U28" s="20">
        <v>2</v>
      </c>
      <c r="V28" s="20">
        <v>5</v>
      </c>
      <c r="W28" s="20">
        <v>5</v>
      </c>
      <c r="X28" s="20">
        <v>5</v>
      </c>
      <c r="Y28" s="20">
        <v>5</v>
      </c>
      <c r="Z28" s="20">
        <v>3</v>
      </c>
      <c r="AA28" s="27">
        <f t="shared" si="7"/>
        <v>29</v>
      </c>
      <c r="AB28"/>
    </row>
    <row r="29" spans="1:28" ht="16.5" customHeight="1">
      <c r="A29" s="18">
        <v>4</v>
      </c>
      <c r="B29" s="9" t="s">
        <v>28</v>
      </c>
      <c r="C29" s="9" t="s">
        <v>32</v>
      </c>
      <c r="D29" s="9"/>
      <c r="E29" s="4" t="str">
        <f t="shared" si="8"/>
        <v>Brak</v>
      </c>
      <c r="F29" s="9" t="str">
        <f t="shared" si="5"/>
        <v>[b]</v>
      </c>
      <c r="G29" s="9" t="str">
        <f t="shared" si="6"/>
        <v>[/b]</v>
      </c>
      <c r="H29" s="10">
        <v>2</v>
      </c>
      <c r="I29" s="10">
        <v>4</v>
      </c>
      <c r="J29" s="10">
        <v>13</v>
      </c>
      <c r="K29" s="10">
        <v>9</v>
      </c>
      <c r="L29" s="10">
        <v>4</v>
      </c>
      <c r="M29" s="10">
        <v>3</v>
      </c>
      <c r="N29" s="10">
        <v>9</v>
      </c>
      <c r="O29" s="10">
        <v>5</v>
      </c>
      <c r="P29" s="10">
        <v>3</v>
      </c>
      <c r="Q29" s="10">
        <v>5</v>
      </c>
      <c r="R29" s="10">
        <v>3</v>
      </c>
      <c r="S29" s="10">
        <v>11</v>
      </c>
      <c r="T29" s="9">
        <v>4</v>
      </c>
      <c r="U29" s="9">
        <v>0</v>
      </c>
      <c r="V29" s="9"/>
      <c r="W29" s="9"/>
      <c r="X29" s="9"/>
      <c r="Y29" s="9"/>
      <c r="Z29" s="9"/>
      <c r="AA29" s="10">
        <f t="shared" si="7"/>
        <v>4</v>
      </c>
      <c r="AB29"/>
    </row>
    <row r="30" spans="1:28" ht="16.5" customHeight="1">
      <c r="A30" s="3">
        <v>5</v>
      </c>
      <c r="B30" s="20" t="s">
        <v>27</v>
      </c>
      <c r="C30" s="4" t="s">
        <v>33</v>
      </c>
      <c r="D30" s="4"/>
      <c r="E30" s="4" t="str">
        <f t="shared" si="8"/>
        <v>Brak</v>
      </c>
      <c r="F30" s="4" t="str">
        <f t="shared" si="5"/>
        <v>[b]</v>
      </c>
      <c r="G30" s="4" t="str">
        <f t="shared" si="6"/>
        <v>[/b]</v>
      </c>
      <c r="H30" s="5">
        <v>1</v>
      </c>
      <c r="I30" s="5">
        <v>1</v>
      </c>
      <c r="J30" s="5">
        <v>10</v>
      </c>
      <c r="K30" s="5">
        <v>12</v>
      </c>
      <c r="L30" s="5">
        <v>7</v>
      </c>
      <c r="M30" s="5">
        <v>5</v>
      </c>
      <c r="N30" s="5">
        <v>4</v>
      </c>
      <c r="O30" s="5">
        <v>0</v>
      </c>
      <c r="P30" s="5">
        <v>1</v>
      </c>
      <c r="Q30" s="5">
        <v>5</v>
      </c>
      <c r="R30" s="5">
        <v>0</v>
      </c>
      <c r="S30" s="5">
        <v>5</v>
      </c>
      <c r="T30" s="4">
        <v>0</v>
      </c>
      <c r="U30" s="4"/>
      <c r="V30" s="4"/>
      <c r="W30" s="4"/>
      <c r="X30" s="4"/>
      <c r="Y30" s="4"/>
      <c r="Z30" s="4"/>
      <c r="AA30" s="5">
        <f t="shared" si="7"/>
        <v>0</v>
      </c>
      <c r="AB30"/>
    </row>
    <row r="31" spans="1:28" ht="16.5" customHeight="1">
      <c r="A31" s="18">
        <v>6</v>
      </c>
      <c r="B31" s="8" t="s">
        <v>17</v>
      </c>
      <c r="C31" s="8" t="s">
        <v>7</v>
      </c>
      <c r="D31" s="8" t="s">
        <v>8</v>
      </c>
      <c r="E31" s="4" t="str">
        <f t="shared" si="8"/>
        <v>#a91414</v>
      </c>
      <c r="F31" s="8" t="str">
        <f t="shared" si="5"/>
        <v>[b][color=#a91414]</v>
      </c>
      <c r="G31" s="8" t="str">
        <f t="shared" si="6"/>
        <v>[/color][/b]</v>
      </c>
      <c r="H31" s="22">
        <v>8</v>
      </c>
      <c r="I31" s="22">
        <v>6</v>
      </c>
      <c r="J31" s="22">
        <v>10</v>
      </c>
      <c r="K31" s="22">
        <v>0</v>
      </c>
      <c r="L31" s="22">
        <v>7</v>
      </c>
      <c r="M31" s="22">
        <v>2</v>
      </c>
      <c r="N31" s="22">
        <v>11</v>
      </c>
      <c r="O31" s="22">
        <v>12</v>
      </c>
      <c r="P31" s="22">
        <v>0</v>
      </c>
      <c r="Q31" s="22">
        <v>2</v>
      </c>
      <c r="R31" s="22">
        <v>0</v>
      </c>
      <c r="S31" s="22">
        <v>0</v>
      </c>
      <c r="T31" s="8">
        <v>0</v>
      </c>
      <c r="U31" s="8"/>
      <c r="V31" s="8"/>
      <c r="W31" s="8"/>
      <c r="X31" s="8"/>
      <c r="Y31" s="8"/>
      <c r="Z31" s="8"/>
      <c r="AA31" s="22">
        <f t="shared" si="7"/>
        <v>0</v>
      </c>
      <c r="AB31"/>
    </row>
    <row r="32" spans="1:28" ht="16.5" customHeight="1">
      <c r="A32" s="3">
        <v>7</v>
      </c>
      <c r="B32" s="20" t="s">
        <v>16</v>
      </c>
      <c r="C32" s="4" t="s">
        <v>7</v>
      </c>
      <c r="D32" s="4" t="s">
        <v>18</v>
      </c>
      <c r="E32" s="4" t="str">
        <f t="shared" si="8"/>
        <v>#206cdf</v>
      </c>
      <c r="F32" s="4" t="str">
        <f t="shared" si="5"/>
        <v>[b][color=#206cdf]</v>
      </c>
      <c r="G32" s="4" t="str">
        <f t="shared" si="6"/>
        <v>[/color][/b]</v>
      </c>
      <c r="H32" s="5">
        <v>9</v>
      </c>
      <c r="I32" s="5">
        <v>7</v>
      </c>
      <c r="J32" s="5">
        <v>15</v>
      </c>
      <c r="K32" s="5">
        <v>12</v>
      </c>
      <c r="L32" s="5">
        <v>6</v>
      </c>
      <c r="M32" s="5">
        <v>0</v>
      </c>
      <c r="N32" s="5">
        <v>15</v>
      </c>
      <c r="O32" s="5">
        <v>6</v>
      </c>
      <c r="P32" s="5">
        <v>9</v>
      </c>
      <c r="Q32" s="5">
        <v>5</v>
      </c>
      <c r="R32" s="5">
        <v>0</v>
      </c>
      <c r="S32" s="5">
        <v>4</v>
      </c>
      <c r="T32" s="4">
        <v>3</v>
      </c>
      <c r="U32" s="4">
        <v>1</v>
      </c>
      <c r="V32" s="4"/>
      <c r="W32" s="4"/>
      <c r="X32" s="4"/>
      <c r="Y32" s="4"/>
      <c r="Z32" s="4"/>
      <c r="AA32" s="5">
        <f t="shared" si="7"/>
        <v>4</v>
      </c>
      <c r="AB32"/>
    </row>
    <row r="33" spans="1:28" ht="16.5" customHeight="1">
      <c r="A33" s="18">
        <v>8</v>
      </c>
      <c r="B33" s="8" t="s">
        <v>11</v>
      </c>
      <c r="C33" s="8" t="s">
        <v>7</v>
      </c>
      <c r="D33" s="8" t="s">
        <v>8</v>
      </c>
      <c r="E33" s="4" t="str">
        <f t="shared" si="8"/>
        <v>#a91414</v>
      </c>
      <c r="F33" s="8" t="str">
        <f t="shared" si="5"/>
        <v>[b][color=#a91414]</v>
      </c>
      <c r="G33" s="8" t="str">
        <f t="shared" si="6"/>
        <v>[/color][/b]</v>
      </c>
      <c r="H33" s="22">
        <v>20</v>
      </c>
      <c r="I33" s="22">
        <v>15</v>
      </c>
      <c r="J33" s="22">
        <v>15</v>
      </c>
      <c r="K33" s="22">
        <v>13</v>
      </c>
      <c r="L33" s="22">
        <v>13</v>
      </c>
      <c r="M33" s="22">
        <v>19</v>
      </c>
      <c r="N33" s="22">
        <v>9</v>
      </c>
      <c r="O33" s="22">
        <v>19</v>
      </c>
      <c r="P33" s="22">
        <v>18</v>
      </c>
      <c r="Q33" s="22">
        <v>22</v>
      </c>
      <c r="R33" s="22">
        <v>12</v>
      </c>
      <c r="S33" s="22">
        <v>10</v>
      </c>
      <c r="T33" s="8">
        <v>5</v>
      </c>
      <c r="U33" s="8">
        <v>5</v>
      </c>
      <c r="V33" s="8">
        <v>4</v>
      </c>
      <c r="W33" s="8">
        <v>3</v>
      </c>
      <c r="X33" s="8"/>
      <c r="Y33" s="8"/>
      <c r="Z33" s="8"/>
      <c r="AA33" s="22">
        <f t="shared" si="7"/>
        <v>17</v>
      </c>
      <c r="AB33"/>
    </row>
    <row r="34" spans="1:28" ht="16.5" customHeight="1">
      <c r="A34" s="3">
        <v>9</v>
      </c>
      <c r="B34" s="20" t="s">
        <v>14</v>
      </c>
      <c r="C34" s="20" t="s">
        <v>7</v>
      </c>
      <c r="D34" s="20" t="s">
        <v>8</v>
      </c>
      <c r="E34" s="4" t="str">
        <f t="shared" si="8"/>
        <v>#a91414</v>
      </c>
      <c r="F34" s="20" t="str">
        <f t="shared" si="5"/>
        <v>[b][color=#a91414]</v>
      </c>
      <c r="G34" s="20" t="str">
        <f t="shared" si="6"/>
        <v>[/color][/b]</v>
      </c>
      <c r="H34" s="27">
        <v>6</v>
      </c>
      <c r="I34" s="27">
        <v>2</v>
      </c>
      <c r="J34" s="27">
        <v>11</v>
      </c>
      <c r="K34" s="27">
        <v>0</v>
      </c>
      <c r="L34" s="27">
        <v>3</v>
      </c>
      <c r="M34" s="27" t="s">
        <v>19</v>
      </c>
      <c r="N34" s="27" t="s">
        <v>19</v>
      </c>
      <c r="O34" s="27" t="s">
        <v>19</v>
      </c>
      <c r="P34" s="27" t="s">
        <v>19</v>
      </c>
      <c r="Q34" s="27" t="s">
        <v>19</v>
      </c>
      <c r="R34" s="27" t="s">
        <v>19</v>
      </c>
      <c r="S34" s="27" t="s">
        <v>19</v>
      </c>
      <c r="T34" s="20"/>
      <c r="U34" s="20"/>
      <c r="V34" s="20"/>
      <c r="W34" s="20"/>
      <c r="X34" s="20"/>
      <c r="Y34" s="20"/>
      <c r="Z34" s="20"/>
      <c r="AA34" s="27">
        <f t="shared" si="7"/>
        <v>0</v>
      </c>
      <c r="AB34"/>
    </row>
    <row r="35" spans="1:28" ht="16.5" customHeight="1">
      <c r="A35" s="18">
        <v>10</v>
      </c>
      <c r="B35" s="8" t="s">
        <v>26</v>
      </c>
      <c r="C35" s="8" t="s">
        <v>7</v>
      </c>
      <c r="D35" s="8" t="s">
        <v>35</v>
      </c>
      <c r="E35" s="4" t="str">
        <f t="shared" si="8"/>
        <v>#D78428</v>
      </c>
      <c r="F35" s="8" t="str">
        <f t="shared" si="5"/>
        <v>[b][color=#D78428]</v>
      </c>
      <c r="G35" s="8" t="str">
        <f t="shared" si="6"/>
        <v>[/color][/b]</v>
      </c>
      <c r="H35" s="22">
        <v>16</v>
      </c>
      <c r="I35" s="22">
        <v>7</v>
      </c>
      <c r="J35" s="22">
        <v>16</v>
      </c>
      <c r="K35" s="22">
        <v>8</v>
      </c>
      <c r="L35" s="22">
        <v>11</v>
      </c>
      <c r="M35" s="22">
        <v>21</v>
      </c>
      <c r="N35" s="22">
        <v>37</v>
      </c>
      <c r="O35" s="22">
        <v>13</v>
      </c>
      <c r="P35" s="22">
        <v>10</v>
      </c>
      <c r="Q35" s="22">
        <v>10</v>
      </c>
      <c r="R35" s="22">
        <v>0</v>
      </c>
      <c r="S35" s="22">
        <v>11</v>
      </c>
      <c r="T35" s="8">
        <v>4</v>
      </c>
      <c r="U35" s="8">
        <v>4</v>
      </c>
      <c r="V35" s="8">
        <v>3</v>
      </c>
      <c r="W35" s="8">
        <v>5</v>
      </c>
      <c r="X35" s="8">
        <v>2</v>
      </c>
      <c r="Y35" s="8"/>
      <c r="Z35" s="8"/>
      <c r="AA35" s="22">
        <f t="shared" si="7"/>
        <v>18</v>
      </c>
      <c r="AB35"/>
    </row>
    <row r="36" spans="1:28" ht="16.5" customHeight="1">
      <c r="A36" s="3">
        <v>11</v>
      </c>
      <c r="B36" s="20" t="s">
        <v>25</v>
      </c>
      <c r="C36" s="20" t="s">
        <v>34</v>
      </c>
      <c r="D36" s="20"/>
      <c r="E36" s="4" t="str">
        <f t="shared" si="8"/>
        <v>Brak</v>
      </c>
      <c r="F36" s="20" t="str">
        <f t="shared" si="5"/>
        <v>[b]</v>
      </c>
      <c r="G36" s="20" t="str">
        <f t="shared" si="6"/>
        <v>[/b]</v>
      </c>
      <c r="H36" s="27">
        <v>13</v>
      </c>
      <c r="I36" s="27">
        <v>11</v>
      </c>
      <c r="J36" s="27">
        <v>28</v>
      </c>
      <c r="K36" s="27">
        <v>17</v>
      </c>
      <c r="L36" s="27">
        <v>2</v>
      </c>
      <c r="M36" s="27">
        <v>13</v>
      </c>
      <c r="N36" s="27">
        <v>0</v>
      </c>
      <c r="O36" s="27">
        <v>18</v>
      </c>
      <c r="P36" s="27">
        <v>10</v>
      </c>
      <c r="Q36" s="27">
        <v>14</v>
      </c>
      <c r="R36" s="27" t="s">
        <v>19</v>
      </c>
      <c r="S36" s="27" t="s">
        <v>19</v>
      </c>
      <c r="T36" s="20"/>
      <c r="U36" s="20"/>
      <c r="V36" s="20"/>
      <c r="W36" s="20"/>
      <c r="X36" s="20"/>
      <c r="Y36" s="20"/>
      <c r="Z36" s="20"/>
      <c r="AA36" s="27">
        <f t="shared" si="7"/>
        <v>0</v>
      </c>
      <c r="AB36"/>
    </row>
    <row r="37" spans="1:28" ht="16.5" customHeight="1">
      <c r="A37" s="18">
        <v>12</v>
      </c>
      <c r="B37" s="8" t="s">
        <v>13</v>
      </c>
      <c r="C37" s="8" t="s">
        <v>7</v>
      </c>
      <c r="D37" s="8" t="s">
        <v>8</v>
      </c>
      <c r="E37" s="4" t="str">
        <f t="shared" si="8"/>
        <v>#a91414</v>
      </c>
      <c r="F37" s="8" t="str">
        <f t="shared" si="5"/>
        <v>[b][color=#a91414]</v>
      </c>
      <c r="G37" s="8" t="str">
        <f t="shared" si="6"/>
        <v>[/color][/b]</v>
      </c>
      <c r="H37" s="22">
        <v>8</v>
      </c>
      <c r="I37" s="22">
        <v>12</v>
      </c>
      <c r="J37" s="22">
        <v>14</v>
      </c>
      <c r="K37" s="22">
        <v>14</v>
      </c>
      <c r="L37" s="22">
        <v>12</v>
      </c>
      <c r="M37" s="22">
        <v>10</v>
      </c>
      <c r="N37" s="22">
        <v>0</v>
      </c>
      <c r="O37" s="22">
        <v>20</v>
      </c>
      <c r="P37" s="22">
        <v>26</v>
      </c>
      <c r="Q37" s="22">
        <v>11</v>
      </c>
      <c r="R37" s="22">
        <v>12</v>
      </c>
      <c r="S37" s="22">
        <v>12</v>
      </c>
      <c r="T37" s="8">
        <v>2</v>
      </c>
      <c r="U37" s="8">
        <v>3</v>
      </c>
      <c r="V37" s="8">
        <v>3</v>
      </c>
      <c r="W37" s="8">
        <v>0</v>
      </c>
      <c r="X37" s="8"/>
      <c r="Y37" s="8"/>
      <c r="Z37" s="8"/>
      <c r="AA37" s="22">
        <f t="shared" si="7"/>
        <v>8</v>
      </c>
      <c r="AB37"/>
    </row>
    <row r="38" spans="1:28" ht="16.5" customHeight="1">
      <c r="A38" s="3">
        <v>13</v>
      </c>
      <c r="B38" s="20" t="s">
        <v>24</v>
      </c>
      <c r="C38" s="20" t="s">
        <v>22</v>
      </c>
      <c r="D38" s="20"/>
      <c r="E38" s="4" t="str">
        <f t="shared" si="8"/>
        <v>Brak</v>
      </c>
      <c r="F38" s="20" t="str">
        <f t="shared" si="5"/>
        <v>[b]</v>
      </c>
      <c r="G38" s="20" t="str">
        <f t="shared" si="6"/>
        <v>[/b]</v>
      </c>
      <c r="H38" s="27">
        <v>3</v>
      </c>
      <c r="I38" s="27">
        <v>1</v>
      </c>
      <c r="J38" s="27">
        <v>11</v>
      </c>
      <c r="K38" s="27">
        <v>0</v>
      </c>
      <c r="L38" s="27">
        <v>2</v>
      </c>
      <c r="M38" s="27">
        <v>8</v>
      </c>
      <c r="N38" s="27">
        <v>3</v>
      </c>
      <c r="O38" s="27">
        <v>7</v>
      </c>
      <c r="P38" s="27">
        <v>14</v>
      </c>
      <c r="Q38" s="27">
        <v>7</v>
      </c>
      <c r="R38" s="27">
        <v>0</v>
      </c>
      <c r="S38" s="27">
        <v>4</v>
      </c>
      <c r="T38" s="20">
        <v>2</v>
      </c>
      <c r="U38" s="20">
        <v>0</v>
      </c>
      <c r="V38" s="20"/>
      <c r="W38" s="20"/>
      <c r="X38" s="20"/>
      <c r="Y38" s="20"/>
      <c r="Z38" s="20"/>
      <c r="AA38" s="27">
        <f t="shared" si="7"/>
        <v>2</v>
      </c>
      <c r="AB38"/>
    </row>
    <row r="39" spans="1:28" ht="16.5" customHeight="1">
      <c r="A39" s="18">
        <v>14</v>
      </c>
      <c r="B39" s="8" t="s">
        <v>9</v>
      </c>
      <c r="C39" s="8" t="s">
        <v>7</v>
      </c>
      <c r="D39" s="8" t="s">
        <v>8</v>
      </c>
      <c r="E39" s="4" t="str">
        <f t="shared" si="8"/>
        <v>#a91414</v>
      </c>
      <c r="F39" s="8" t="str">
        <f t="shared" si="5"/>
        <v>[b][color=#a91414]</v>
      </c>
      <c r="G39" s="8" t="str">
        <f t="shared" si="6"/>
        <v>[/color][/b]</v>
      </c>
      <c r="H39" s="22">
        <v>13</v>
      </c>
      <c r="I39" s="22">
        <v>12</v>
      </c>
      <c r="J39" s="22">
        <v>14</v>
      </c>
      <c r="K39" s="22">
        <v>6</v>
      </c>
      <c r="L39" s="22">
        <v>10</v>
      </c>
      <c r="M39" s="22">
        <v>14</v>
      </c>
      <c r="N39" s="22">
        <v>11</v>
      </c>
      <c r="O39" s="22">
        <v>8</v>
      </c>
      <c r="P39" s="22">
        <v>7</v>
      </c>
      <c r="Q39" s="22">
        <v>20</v>
      </c>
      <c r="R39" s="22">
        <v>14</v>
      </c>
      <c r="S39" s="22">
        <v>16</v>
      </c>
      <c r="T39" s="8">
        <v>0</v>
      </c>
      <c r="U39" s="8"/>
      <c r="V39" s="8"/>
      <c r="W39" s="8"/>
      <c r="X39" s="8"/>
      <c r="Y39" s="8"/>
      <c r="Z39" s="8"/>
      <c r="AA39" s="22">
        <f t="shared" si="7"/>
        <v>0</v>
      </c>
      <c r="AB39"/>
    </row>
    <row r="40" spans="1:28" ht="16.5" customHeight="1">
      <c r="A40" s="3">
        <v>15</v>
      </c>
      <c r="B40" s="20" t="s">
        <v>6</v>
      </c>
      <c r="C40" s="20" t="s">
        <v>7</v>
      </c>
      <c r="D40" s="20" t="s">
        <v>8</v>
      </c>
      <c r="E40" s="4" t="str">
        <f t="shared" si="8"/>
        <v>#a91414</v>
      </c>
      <c r="F40" s="20" t="str">
        <f t="shared" si="5"/>
        <v>[b][color=#a91414]</v>
      </c>
      <c r="G40" s="20" t="str">
        <f t="shared" si="6"/>
        <v>[/color][/b]</v>
      </c>
      <c r="H40" s="27">
        <v>8</v>
      </c>
      <c r="I40" s="27">
        <v>16</v>
      </c>
      <c r="J40" s="27">
        <v>23</v>
      </c>
      <c r="K40" s="27">
        <v>18</v>
      </c>
      <c r="L40" s="27">
        <v>8</v>
      </c>
      <c r="M40" s="27">
        <v>24</v>
      </c>
      <c r="N40" s="27">
        <v>14</v>
      </c>
      <c r="O40" s="27">
        <v>12</v>
      </c>
      <c r="P40" s="27">
        <v>12</v>
      </c>
      <c r="Q40" s="27">
        <v>17</v>
      </c>
      <c r="R40" s="27">
        <v>20</v>
      </c>
      <c r="S40" s="27">
        <v>21</v>
      </c>
      <c r="T40" s="20">
        <v>3</v>
      </c>
      <c r="U40" s="20">
        <v>3</v>
      </c>
      <c r="V40" s="20">
        <v>4</v>
      </c>
      <c r="W40" s="20">
        <v>4</v>
      </c>
      <c r="X40" s="20">
        <v>4</v>
      </c>
      <c r="Y40" s="20"/>
      <c r="Z40" s="20"/>
      <c r="AA40" s="27">
        <f t="shared" si="7"/>
        <v>18</v>
      </c>
      <c r="AB40"/>
    </row>
    <row r="41" spans="1:28" ht="16.5" customHeight="1">
      <c r="A41" s="18">
        <v>16</v>
      </c>
      <c r="B41" s="8" t="s">
        <v>12</v>
      </c>
      <c r="C41" s="8" t="s">
        <v>7</v>
      </c>
      <c r="D41" s="8" t="s">
        <v>15</v>
      </c>
      <c r="E41" s="4" t="str">
        <f t="shared" si="8"/>
        <v>#FF0000</v>
      </c>
      <c r="F41" s="8" t="str">
        <f t="shared" si="5"/>
        <v>[b][color=#FF0000]</v>
      </c>
      <c r="G41" s="8" t="str">
        <f t="shared" si="6"/>
        <v>[/color][/b]</v>
      </c>
      <c r="H41" s="22" t="s">
        <v>19</v>
      </c>
      <c r="I41" s="22" t="s">
        <v>19</v>
      </c>
      <c r="J41" s="22" t="s">
        <v>19</v>
      </c>
      <c r="K41" s="22" t="s">
        <v>19</v>
      </c>
      <c r="L41" s="22" t="s">
        <v>19</v>
      </c>
      <c r="M41" s="22" t="s">
        <v>19</v>
      </c>
      <c r="N41" s="22" t="s">
        <v>19</v>
      </c>
      <c r="O41" s="22" t="s">
        <v>19</v>
      </c>
      <c r="P41" s="22" t="s">
        <v>19</v>
      </c>
      <c r="Q41" s="22">
        <v>10</v>
      </c>
      <c r="R41" s="22" t="s">
        <v>19</v>
      </c>
      <c r="S41" s="22">
        <v>4</v>
      </c>
      <c r="T41" s="8">
        <v>2</v>
      </c>
      <c r="U41" s="8">
        <v>3</v>
      </c>
      <c r="V41" s="8">
        <v>2</v>
      </c>
      <c r="W41" s="8"/>
      <c r="X41" s="8"/>
      <c r="Y41" s="8"/>
      <c r="Z41" s="8"/>
      <c r="AA41" s="22">
        <f t="shared" si="7"/>
        <v>7</v>
      </c>
      <c r="AB41"/>
    </row>
    <row r="42" spans="8:19" ht="12.75">
      <c r="H42" s="16"/>
      <c r="I42" s="16"/>
      <c r="J42" s="16"/>
      <c r="K42" s="16"/>
      <c r="L42" s="16"/>
      <c r="M42" s="16"/>
      <c r="N42" s="16"/>
      <c r="O42" s="16"/>
      <c r="Q42" s="16"/>
      <c r="R42" s="16"/>
      <c r="S42" s="16"/>
    </row>
    <row r="43" spans="8:19" ht="12.75">
      <c r="H43" s="16"/>
      <c r="I43" s="16"/>
      <c r="J43" s="16"/>
      <c r="K43" s="16"/>
      <c r="L43" s="16"/>
      <c r="M43" s="16"/>
      <c r="N43" s="16"/>
      <c r="O43" s="16"/>
      <c r="Q43" s="16"/>
      <c r="R43" s="16"/>
      <c r="S43" s="16"/>
    </row>
    <row r="44" spans="8:19" ht="12.75">
      <c r="H44" s="16"/>
      <c r="I44" s="16"/>
      <c r="J44" s="16"/>
      <c r="K44" s="16"/>
      <c r="L44" s="16"/>
      <c r="M44" s="16"/>
      <c r="N44" s="16"/>
      <c r="O44" s="16"/>
      <c r="Q44" s="16"/>
      <c r="R44" s="16"/>
      <c r="S44" s="16"/>
    </row>
    <row r="45" spans="8:19" ht="12.75">
      <c r="H45" s="16"/>
      <c r="I45" s="16"/>
      <c r="J45" s="16"/>
      <c r="K45" s="16"/>
      <c r="L45" s="16"/>
      <c r="M45" s="16"/>
      <c r="N45" s="16"/>
      <c r="O45" s="16"/>
      <c r="Q45" s="16"/>
      <c r="R45" s="16"/>
      <c r="S45" s="16"/>
    </row>
    <row r="46" spans="8:19" ht="12.75">
      <c r="H46" s="16"/>
      <c r="I46" s="16"/>
      <c r="J46" s="16"/>
      <c r="K46" s="16"/>
      <c r="L46" s="16"/>
      <c r="M46" s="16"/>
      <c r="N46" s="16"/>
      <c r="O46" s="16"/>
      <c r="Q46" s="16"/>
      <c r="R46" s="16"/>
      <c r="S46" s="16"/>
    </row>
    <row r="47" spans="8:19" ht="12.75">
      <c r="H47" s="16"/>
      <c r="I47" s="16"/>
      <c r="J47" s="16"/>
      <c r="K47" s="16"/>
      <c r="L47" s="16"/>
      <c r="M47" s="16"/>
      <c r="N47" s="16"/>
      <c r="O47" s="16"/>
      <c r="Q47" s="16"/>
      <c r="R47" s="16"/>
      <c r="S47" s="16"/>
    </row>
    <row r="48" spans="8:19" ht="12.75">
      <c r="H48" s="16"/>
      <c r="I48" s="16"/>
      <c r="J48" s="16"/>
      <c r="K48" s="16"/>
      <c r="L48" s="16"/>
      <c r="M48" s="16"/>
      <c r="N48" s="16"/>
      <c r="O48" s="16"/>
      <c r="Q48" s="16"/>
      <c r="R48" s="16"/>
      <c r="S48" s="16"/>
    </row>
  </sheetData>
  <mergeCells count="34">
    <mergeCell ref="M1:M2"/>
    <mergeCell ref="K1:K2"/>
    <mergeCell ref="L1:L2"/>
    <mergeCell ref="J1:J2"/>
    <mergeCell ref="A1:A2"/>
    <mergeCell ref="B1:B2"/>
    <mergeCell ref="H1:H2"/>
    <mergeCell ref="I1:I2"/>
    <mergeCell ref="C1:C2"/>
    <mergeCell ref="N1:N2"/>
    <mergeCell ref="O1:O2"/>
    <mergeCell ref="Q1:Q2"/>
    <mergeCell ref="U1:U2"/>
    <mergeCell ref="P1:P2"/>
    <mergeCell ref="T1:T2"/>
    <mergeCell ref="A24:A25"/>
    <mergeCell ref="B24:B25"/>
    <mergeCell ref="C24:C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V1:V2"/>
    <mergeCell ref="R1:R2"/>
    <mergeCell ref="S1:S2"/>
    <mergeCell ref="Q24:Q25"/>
    <mergeCell ref="R24:R25"/>
    <mergeCell ref="S24:S25"/>
    <mergeCell ref="T24:AA24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0"/>
  <sheetViews>
    <sheetView workbookViewId="0" topLeftCell="A1">
      <selection activeCell="A1" sqref="A1:A2"/>
    </sheetView>
  </sheetViews>
  <sheetFormatPr defaultColWidth="9.140625" defaultRowHeight="12.75"/>
  <cols>
    <col min="1" max="1" width="8.8515625" style="1" customWidth="1"/>
    <col min="2" max="2" width="29.8515625" style="0" customWidth="1"/>
    <col min="3" max="3" width="14.57421875" style="0" customWidth="1"/>
    <col min="4" max="4" width="9.140625" style="0" hidden="1" customWidth="1"/>
    <col min="5" max="5" width="8.00390625" style="0" hidden="1" customWidth="1"/>
    <col min="6" max="7" width="16.28125" style="0" hidden="1" customWidth="1"/>
    <col min="8" max="13" width="4.7109375" style="7" customWidth="1"/>
    <col min="14" max="19" width="3.7109375" style="7" customWidth="1"/>
    <col min="20" max="20" width="4.7109375" style="7" customWidth="1"/>
    <col min="21" max="21" width="6.7109375" style="13" customWidth="1"/>
    <col min="22" max="22" width="7.28125" style="14" customWidth="1"/>
    <col min="23" max="23" width="6.7109375" style="0" hidden="1" customWidth="1"/>
    <col min="24" max="26" width="6.7109375" style="0" customWidth="1"/>
  </cols>
  <sheetData>
    <row r="1" spans="1:22" s="1" customFormat="1" ht="16.5" customHeight="1">
      <c r="A1" s="50" t="s">
        <v>0</v>
      </c>
      <c r="B1" s="47" t="s">
        <v>1</v>
      </c>
      <c r="C1" s="47" t="s">
        <v>2</v>
      </c>
      <c r="D1" s="2"/>
      <c r="E1" s="2"/>
      <c r="F1" s="2"/>
      <c r="G1" s="2"/>
      <c r="H1" s="46">
        <v>1</v>
      </c>
      <c r="I1" s="46">
        <v>2</v>
      </c>
      <c r="J1" s="48">
        <v>3</v>
      </c>
      <c r="K1" s="48">
        <v>4</v>
      </c>
      <c r="L1" s="48">
        <v>5</v>
      </c>
      <c r="M1" s="48">
        <v>6</v>
      </c>
      <c r="N1" s="46">
        <v>7</v>
      </c>
      <c r="O1" s="46"/>
      <c r="P1" s="46"/>
      <c r="Q1" s="46"/>
      <c r="R1" s="46"/>
      <c r="S1" s="46"/>
      <c r="T1" s="46"/>
      <c r="U1" s="45" t="s">
        <v>3</v>
      </c>
      <c r="V1" s="47" t="s">
        <v>4</v>
      </c>
    </row>
    <row r="2" spans="1:31" s="1" customFormat="1" ht="16.5" customHeight="1">
      <c r="A2" s="50"/>
      <c r="B2" s="47"/>
      <c r="C2" s="47"/>
      <c r="D2" s="2"/>
      <c r="E2" s="2"/>
      <c r="F2" s="2"/>
      <c r="G2" s="2"/>
      <c r="H2" s="46"/>
      <c r="I2" s="46"/>
      <c r="J2" s="49"/>
      <c r="K2" s="49"/>
      <c r="L2" s="49"/>
      <c r="M2" s="49"/>
      <c r="N2" s="3">
        <v>1</v>
      </c>
      <c r="O2" s="3">
        <v>2</v>
      </c>
      <c r="P2" s="3">
        <v>3</v>
      </c>
      <c r="Q2" s="3">
        <v>4</v>
      </c>
      <c r="R2" s="3">
        <v>5</v>
      </c>
      <c r="S2" s="3">
        <v>6</v>
      </c>
      <c r="T2" s="3" t="s">
        <v>5</v>
      </c>
      <c r="U2" s="45"/>
      <c r="V2" s="47"/>
      <c r="W2" s="42"/>
      <c r="X2" s="42"/>
      <c r="Y2" s="42"/>
      <c r="Z2" s="42"/>
      <c r="AA2" s="42"/>
      <c r="AB2" s="42"/>
      <c r="AC2" s="42"/>
      <c r="AD2" s="42"/>
      <c r="AE2" s="42"/>
    </row>
    <row r="3" spans="1:23" s="7" customFormat="1" ht="16.5" customHeight="1">
      <c r="A3" s="3">
        <v>9</v>
      </c>
      <c r="B3" s="20" t="s">
        <v>11</v>
      </c>
      <c r="C3" s="4" t="s">
        <v>7</v>
      </c>
      <c r="D3" s="4" t="s">
        <v>8</v>
      </c>
      <c r="E3" s="4" t="str">
        <f aca="true" t="shared" si="0" ref="E3:E11">IF(D3="","Brak",IF(D3="Brat","#a91414",IF(D3="Przyjaciel","#7249b6",IF(D3="BS","#20734b",IF(D3="CR","#808080",IF(D3="Nowicjusz","#206cdf",IF(D3="Kompan","#D78428",IF(D3="Dorotka","#FF0000","ERROR"))))))))</f>
        <v>#a91414</v>
      </c>
      <c r="F3" s="4" t="str">
        <f aca="true" t="shared" si="1" ref="F3:F11">IF(E3="Brak","[b]","[b][color="&amp;E3&amp;"]")</f>
        <v>[b][color=#a91414]</v>
      </c>
      <c r="G3" s="4" t="str">
        <f aca="true" t="shared" si="2" ref="G3:G11">IF(E3="Brak","[/b]","[/color][/b]")</f>
        <v>[/color][/b]</v>
      </c>
      <c r="H3" s="5">
        <v>11</v>
      </c>
      <c r="I3" s="5">
        <v>15</v>
      </c>
      <c r="J3" s="5">
        <v>11</v>
      </c>
      <c r="K3" s="5">
        <v>22</v>
      </c>
      <c r="L3" s="5">
        <v>21</v>
      </c>
      <c r="M3" s="5">
        <v>17</v>
      </c>
      <c r="N3" s="4">
        <v>4</v>
      </c>
      <c r="O3" s="4">
        <v>5</v>
      </c>
      <c r="P3" s="4">
        <v>4</v>
      </c>
      <c r="Q3" s="4">
        <v>4</v>
      </c>
      <c r="R3" s="4">
        <v>5</v>
      </c>
      <c r="S3" s="4">
        <v>4</v>
      </c>
      <c r="T3" s="5">
        <f aca="true" t="shared" si="3" ref="T3:T11">SUM(N3:S3)</f>
        <v>26</v>
      </c>
      <c r="U3" s="6">
        <f aca="true" t="shared" si="4" ref="U3:U11">SUM(H3:I3,J3:M3,T3)</f>
        <v>123</v>
      </c>
      <c r="V3" s="17">
        <v>1</v>
      </c>
      <c r="W3" s="7" t="str">
        <f>V3&amp;". "&amp;F3&amp;B3&amp;G3&amp;" ("&amp;C3&amp;") "&amp;U3&amp;" pkt ("&amp;H3&amp;"/"&amp;I3&amp;"/"&amp;J3&amp;"/"&amp;K3&amp;"/"&amp;L3&amp;"/"&amp;M3&amp;"/"&amp;T3&amp;")"</f>
        <v>1. [b][color=#a91414]Krzysztof "Fazik" Brzeziński[/color][/b] (KKR) 123 pkt (11/15/11/22/21/17/26)</v>
      </c>
    </row>
    <row r="4" spans="1:31" s="11" customFormat="1" ht="16.5" customHeight="1">
      <c r="A4" s="18">
        <v>7</v>
      </c>
      <c r="B4" s="8" t="s">
        <v>6</v>
      </c>
      <c r="C4" s="9" t="s">
        <v>7</v>
      </c>
      <c r="D4" s="9" t="s">
        <v>8</v>
      </c>
      <c r="E4" s="9" t="str">
        <f t="shared" si="0"/>
        <v>#a91414</v>
      </c>
      <c r="F4" s="9" t="str">
        <f t="shared" si="1"/>
        <v>[b][color=#a91414]</v>
      </c>
      <c r="G4" s="9" t="str">
        <f t="shared" si="2"/>
        <v>[/color][/b]</v>
      </c>
      <c r="H4" s="10">
        <v>14</v>
      </c>
      <c r="I4" s="10">
        <v>14</v>
      </c>
      <c r="J4" s="10">
        <v>17</v>
      </c>
      <c r="K4" s="10">
        <v>20</v>
      </c>
      <c r="L4" s="10">
        <v>14</v>
      </c>
      <c r="M4" s="10">
        <v>11</v>
      </c>
      <c r="N4" s="9">
        <v>5</v>
      </c>
      <c r="O4" s="9">
        <v>3</v>
      </c>
      <c r="P4" s="9">
        <v>5</v>
      </c>
      <c r="Q4" s="9">
        <v>2</v>
      </c>
      <c r="R4" s="9"/>
      <c r="S4" s="9"/>
      <c r="T4" s="22">
        <f t="shared" si="3"/>
        <v>15</v>
      </c>
      <c r="U4" s="6">
        <f t="shared" si="4"/>
        <v>105</v>
      </c>
      <c r="V4" s="19">
        <v>2</v>
      </c>
      <c r="W4" s="7" t="str">
        <f aca="true" t="shared" si="5" ref="W4:W11">V4&amp;". "&amp;F4&amp;B4&amp;G4&amp;" ("&amp;C4&amp;") "&amp;U4&amp;" pkt ("&amp;H4&amp;"/"&amp;I4&amp;"/"&amp;J4&amp;"/"&amp;K4&amp;"/"&amp;L4&amp;"/"&amp;M4&amp;"/"&amp;T4&amp;")"</f>
        <v>2. [b][color=#a91414]Bartłomiej "Gandalf" Zielonka[/color][/b] (KKR) 105 pkt (14/14/17/20/14/11/15)</v>
      </c>
      <c r="X4" s="7"/>
      <c r="Y4" s="7"/>
      <c r="Z4" s="7"/>
      <c r="AA4" s="7"/>
      <c r="AB4" s="7"/>
      <c r="AC4" s="7"/>
      <c r="AD4" s="7"/>
      <c r="AE4" s="7"/>
    </row>
    <row r="5" spans="1:23" s="7" customFormat="1" ht="16.5" customHeight="1">
      <c r="A5" s="3">
        <v>3</v>
      </c>
      <c r="B5" s="20" t="s">
        <v>12</v>
      </c>
      <c r="C5" s="4" t="s">
        <v>7</v>
      </c>
      <c r="D5" s="4" t="s">
        <v>15</v>
      </c>
      <c r="E5" s="4" t="str">
        <f t="shared" si="0"/>
        <v>#FF0000</v>
      </c>
      <c r="F5" s="4" t="str">
        <f t="shared" si="1"/>
        <v>[b][color=#FF0000]</v>
      </c>
      <c r="G5" s="4" t="str">
        <f t="shared" si="2"/>
        <v>[/color][/b]</v>
      </c>
      <c r="H5" s="5">
        <v>14</v>
      </c>
      <c r="I5" s="5">
        <v>9</v>
      </c>
      <c r="J5" s="5">
        <v>6</v>
      </c>
      <c r="K5" s="5">
        <v>14</v>
      </c>
      <c r="L5" s="5">
        <v>18</v>
      </c>
      <c r="M5" s="5">
        <v>6</v>
      </c>
      <c r="N5" s="4">
        <v>3</v>
      </c>
      <c r="O5" s="4">
        <v>3</v>
      </c>
      <c r="P5" s="4">
        <v>1</v>
      </c>
      <c r="Q5" s="4"/>
      <c r="R5" s="4"/>
      <c r="S5" s="4"/>
      <c r="T5" s="5">
        <f t="shared" si="3"/>
        <v>7</v>
      </c>
      <c r="U5" s="6">
        <f t="shared" si="4"/>
        <v>74</v>
      </c>
      <c r="V5" s="25">
        <v>3</v>
      </c>
      <c r="W5" s="7" t="str">
        <f t="shared" si="5"/>
        <v>3. [b][color=#FF0000]Dorota "Dorotka" Janiszewska[/color][/b] (KKR) 74 pkt (14/9/6/14/18/6/7)</v>
      </c>
    </row>
    <row r="6" spans="1:31" s="11" customFormat="1" ht="16.5" customHeight="1">
      <c r="A6" s="21">
        <v>2</v>
      </c>
      <c r="B6" s="8" t="s">
        <v>13</v>
      </c>
      <c r="C6" s="8" t="s">
        <v>7</v>
      </c>
      <c r="D6" s="8" t="s">
        <v>8</v>
      </c>
      <c r="E6" s="4" t="str">
        <f t="shared" si="0"/>
        <v>#a91414</v>
      </c>
      <c r="F6" s="8" t="str">
        <f t="shared" si="1"/>
        <v>[b][color=#a91414]</v>
      </c>
      <c r="G6" s="8" t="str">
        <f t="shared" si="2"/>
        <v>[/color][/b]</v>
      </c>
      <c r="H6" s="22">
        <v>13</v>
      </c>
      <c r="I6" s="22">
        <v>10</v>
      </c>
      <c r="J6" s="10">
        <v>12</v>
      </c>
      <c r="K6" s="22">
        <v>4</v>
      </c>
      <c r="L6" s="22">
        <v>12</v>
      </c>
      <c r="M6" s="22">
        <v>11</v>
      </c>
      <c r="N6" s="8">
        <v>3</v>
      </c>
      <c r="O6" s="8">
        <v>0</v>
      </c>
      <c r="P6" s="8"/>
      <c r="Q6" s="8"/>
      <c r="R6" s="8"/>
      <c r="S6" s="8"/>
      <c r="T6" s="22">
        <f t="shared" si="3"/>
        <v>3</v>
      </c>
      <c r="U6" s="6">
        <f t="shared" si="4"/>
        <v>65</v>
      </c>
      <c r="V6" s="23">
        <v>4</v>
      </c>
      <c r="W6" s="7" t="str">
        <f t="shared" si="5"/>
        <v>4. [b][color=#a91414]Robert "Franek" Frank[/color][/b] (KKR) 65 pkt (13/10/12/4/12/11/3)</v>
      </c>
      <c r="X6" s="7"/>
      <c r="Y6" s="7"/>
      <c r="Z6" s="7"/>
      <c r="AA6" s="7"/>
      <c r="AB6" s="7"/>
      <c r="AC6" s="7"/>
      <c r="AD6" s="7"/>
      <c r="AE6" s="7"/>
    </row>
    <row r="7" spans="1:31" s="11" customFormat="1" ht="16.5" customHeight="1">
      <c r="A7" s="26">
        <v>6</v>
      </c>
      <c r="B7" s="4" t="s">
        <v>27</v>
      </c>
      <c r="C7" s="20" t="s">
        <v>22</v>
      </c>
      <c r="D7" s="20"/>
      <c r="E7" s="4" t="str">
        <f t="shared" si="0"/>
        <v>Brak</v>
      </c>
      <c r="F7" s="20" t="str">
        <f t="shared" si="1"/>
        <v>[b]</v>
      </c>
      <c r="G7" s="20" t="str">
        <f t="shared" si="2"/>
        <v>[/b]</v>
      </c>
      <c r="H7" s="27">
        <v>9</v>
      </c>
      <c r="I7" s="27">
        <v>8</v>
      </c>
      <c r="J7" s="5">
        <v>19</v>
      </c>
      <c r="K7" s="27">
        <v>6</v>
      </c>
      <c r="L7" s="27">
        <v>13</v>
      </c>
      <c r="M7" s="27">
        <v>0</v>
      </c>
      <c r="N7" s="20">
        <v>0</v>
      </c>
      <c r="O7" s="20"/>
      <c r="P7" s="20"/>
      <c r="Q7" s="20"/>
      <c r="R7" s="20"/>
      <c r="S7" s="20"/>
      <c r="T7" s="27">
        <f t="shared" si="3"/>
        <v>0</v>
      </c>
      <c r="U7" s="6">
        <f t="shared" si="4"/>
        <v>55</v>
      </c>
      <c r="V7" s="28" t="s">
        <v>38</v>
      </c>
      <c r="W7" s="7" t="str">
        <f t="shared" si="5"/>
        <v>5-6. [b]Anita Nowicka[/b] (Koszalin) 55 pkt (9/8/19/6/13/0/0)</v>
      </c>
      <c r="X7" s="7"/>
      <c r="Y7" s="7"/>
      <c r="Z7" s="7"/>
      <c r="AA7" s="7"/>
      <c r="AB7" s="7"/>
      <c r="AC7" s="7"/>
      <c r="AD7" s="7"/>
      <c r="AE7" s="7"/>
    </row>
    <row r="8" spans="1:23" s="7" customFormat="1" ht="16.5" customHeight="1">
      <c r="A8" s="18">
        <v>8</v>
      </c>
      <c r="B8" s="8" t="s">
        <v>26</v>
      </c>
      <c r="C8" s="9" t="s">
        <v>7</v>
      </c>
      <c r="D8" s="9" t="s">
        <v>35</v>
      </c>
      <c r="E8" s="9" t="str">
        <f t="shared" si="0"/>
        <v>#D78428</v>
      </c>
      <c r="F8" s="9" t="str">
        <f t="shared" si="1"/>
        <v>[b][color=#D78428]</v>
      </c>
      <c r="G8" s="9" t="str">
        <f t="shared" si="2"/>
        <v>[/color][/b]</v>
      </c>
      <c r="H8" s="10">
        <v>6</v>
      </c>
      <c r="I8" s="10">
        <v>12</v>
      </c>
      <c r="J8" s="10">
        <v>16</v>
      </c>
      <c r="K8" s="10">
        <v>10</v>
      </c>
      <c r="L8" s="10">
        <v>8</v>
      </c>
      <c r="M8" s="10">
        <v>3</v>
      </c>
      <c r="N8" s="9">
        <v>0</v>
      </c>
      <c r="O8" s="9"/>
      <c r="P8" s="9"/>
      <c r="Q8" s="9"/>
      <c r="R8" s="9"/>
      <c r="S8" s="9"/>
      <c r="T8" s="10">
        <f t="shared" si="3"/>
        <v>0</v>
      </c>
      <c r="U8" s="6">
        <f t="shared" si="4"/>
        <v>55</v>
      </c>
      <c r="V8" s="43" t="s">
        <v>38</v>
      </c>
      <c r="W8" s="7" t="str">
        <f t="shared" si="5"/>
        <v>5-6. [b][color=#D78428]Rafał "Elf" Brundo[/color][/b] (KKR) 55 pkt (6/12/16/10/8/3/0)</v>
      </c>
    </row>
    <row r="9" spans="1:31" s="11" customFormat="1" ht="16.5" customHeight="1">
      <c r="A9" s="26">
        <v>1</v>
      </c>
      <c r="B9" s="4" t="s">
        <v>14</v>
      </c>
      <c r="C9" s="20" t="s">
        <v>7</v>
      </c>
      <c r="D9" s="20" t="s">
        <v>8</v>
      </c>
      <c r="E9" s="4" t="str">
        <f t="shared" si="0"/>
        <v>#a91414</v>
      </c>
      <c r="F9" s="20" t="str">
        <f t="shared" si="1"/>
        <v>[b][color=#a91414]</v>
      </c>
      <c r="G9" s="20" t="str">
        <f t="shared" si="2"/>
        <v>[/color][/b]</v>
      </c>
      <c r="H9" s="27">
        <v>8</v>
      </c>
      <c r="I9" s="27">
        <v>8</v>
      </c>
      <c r="J9" s="5">
        <v>8</v>
      </c>
      <c r="K9" s="27">
        <v>7</v>
      </c>
      <c r="L9" s="27">
        <v>1</v>
      </c>
      <c r="M9" s="27">
        <v>0</v>
      </c>
      <c r="N9" s="20">
        <v>4</v>
      </c>
      <c r="O9" s="20">
        <v>0</v>
      </c>
      <c r="P9" s="20"/>
      <c r="Q9" s="20"/>
      <c r="R9" s="20"/>
      <c r="S9" s="20"/>
      <c r="T9" s="27">
        <f t="shared" si="3"/>
        <v>4</v>
      </c>
      <c r="U9" s="6">
        <f t="shared" si="4"/>
        <v>36</v>
      </c>
      <c r="V9" s="28">
        <v>7</v>
      </c>
      <c r="W9" s="7" t="str">
        <f t="shared" si="5"/>
        <v>7. [b][color=#a91414]Adrian Gojdź[/color][/b] (KKR) 36 pkt (8/8/8/7/1/0/4)</v>
      </c>
      <c r="X9" s="7"/>
      <c r="Y9" s="7"/>
      <c r="Z9" s="7"/>
      <c r="AA9" s="7"/>
      <c r="AB9" s="7"/>
      <c r="AC9" s="7"/>
      <c r="AD9" s="7"/>
      <c r="AE9" s="7"/>
    </row>
    <row r="10" spans="1:23" s="7" customFormat="1" ht="16.5" customHeight="1">
      <c r="A10" s="21">
        <v>4</v>
      </c>
      <c r="B10" s="8" t="s">
        <v>16</v>
      </c>
      <c r="C10" s="8" t="s">
        <v>7</v>
      </c>
      <c r="D10" s="8" t="s">
        <v>18</v>
      </c>
      <c r="E10" s="4" t="str">
        <f t="shared" si="0"/>
        <v>#206cdf</v>
      </c>
      <c r="F10" s="8" t="str">
        <f t="shared" si="1"/>
        <v>[b][color=#206cdf]</v>
      </c>
      <c r="G10" s="8" t="str">
        <f t="shared" si="2"/>
        <v>[/color][/b]</v>
      </c>
      <c r="H10" s="22">
        <v>4</v>
      </c>
      <c r="I10" s="22">
        <v>5</v>
      </c>
      <c r="J10" s="10">
        <v>9</v>
      </c>
      <c r="K10" s="22">
        <v>5</v>
      </c>
      <c r="L10" s="22">
        <v>9</v>
      </c>
      <c r="M10" s="22">
        <v>3</v>
      </c>
      <c r="N10" s="8">
        <v>0</v>
      </c>
      <c r="O10" s="8"/>
      <c r="P10" s="8"/>
      <c r="Q10" s="8"/>
      <c r="R10" s="8"/>
      <c r="S10" s="8"/>
      <c r="T10" s="22">
        <f t="shared" si="3"/>
        <v>0</v>
      </c>
      <c r="U10" s="6">
        <f t="shared" si="4"/>
        <v>35</v>
      </c>
      <c r="V10" s="23">
        <v>8</v>
      </c>
      <c r="W10" s="7" t="str">
        <f t="shared" si="5"/>
        <v>8. [b][color=#206cdf]Maria "MaRysia" Buss[/color][/b] (KKR) 35 pkt (4/5/9/5/9/3/0)</v>
      </c>
    </row>
    <row r="11" spans="1:23" s="7" customFormat="1" ht="16.5" customHeight="1">
      <c r="A11" s="3">
        <v>5</v>
      </c>
      <c r="B11" s="20" t="s">
        <v>24</v>
      </c>
      <c r="C11" s="4" t="s">
        <v>22</v>
      </c>
      <c r="D11" s="4"/>
      <c r="E11" s="4" t="str">
        <f t="shared" si="0"/>
        <v>Brak</v>
      </c>
      <c r="F11" s="4" t="str">
        <f t="shared" si="1"/>
        <v>[b]</v>
      </c>
      <c r="G11" s="4" t="str">
        <f t="shared" si="2"/>
        <v>[/b]</v>
      </c>
      <c r="H11" s="5">
        <v>4</v>
      </c>
      <c r="I11" s="5">
        <v>2</v>
      </c>
      <c r="J11" s="5">
        <v>16</v>
      </c>
      <c r="K11" s="5">
        <v>2</v>
      </c>
      <c r="L11" s="5">
        <v>0</v>
      </c>
      <c r="M11" s="5">
        <v>4</v>
      </c>
      <c r="N11" s="4">
        <v>3</v>
      </c>
      <c r="O11" s="4">
        <v>0</v>
      </c>
      <c r="P11" s="4"/>
      <c r="Q11" s="4"/>
      <c r="R11" s="4"/>
      <c r="S11" s="4"/>
      <c r="T11" s="5">
        <f t="shared" si="3"/>
        <v>3</v>
      </c>
      <c r="U11" s="6">
        <f t="shared" si="4"/>
        <v>31</v>
      </c>
      <c r="V11" s="25">
        <v>9</v>
      </c>
      <c r="W11" s="7" t="str">
        <f t="shared" si="5"/>
        <v>9. [b]Mateusz Labuda[/b] (Koszalin) 31 pkt (4/2/16/2/0/4/3)</v>
      </c>
    </row>
    <row r="12" spans="2:31" ht="12.75">
      <c r="B12" s="12"/>
      <c r="W12" s="7"/>
      <c r="X12" s="7"/>
      <c r="Y12" s="7"/>
      <c r="Z12" s="7"/>
      <c r="AA12" s="7"/>
      <c r="AB12" s="7"/>
      <c r="AC12" s="7"/>
      <c r="AD12" s="7"/>
      <c r="AE12" s="7"/>
    </row>
    <row r="13" spans="1:31" ht="12.75">
      <c r="A13" s="1" t="s">
        <v>7</v>
      </c>
      <c r="B13" s="15" t="s">
        <v>10</v>
      </c>
      <c r="W13" s="7"/>
      <c r="X13" s="7"/>
      <c r="Y13" s="7"/>
      <c r="Z13" s="7"/>
      <c r="AA13" s="7"/>
      <c r="AB13" s="7"/>
      <c r="AC13" s="7"/>
      <c r="AD13" s="7"/>
      <c r="AE13" s="7"/>
    </row>
    <row r="14" spans="23:31" ht="12.75">
      <c r="W14" s="7"/>
      <c r="X14" s="7"/>
      <c r="Y14" s="7"/>
      <c r="Z14" s="7"/>
      <c r="AA14" s="7"/>
      <c r="AB14" s="7"/>
      <c r="AC14" s="7"/>
      <c r="AD14" s="7"/>
      <c r="AE14" s="7"/>
    </row>
    <row r="15" spans="23:31" ht="12.75">
      <c r="W15" s="7"/>
      <c r="X15" s="7"/>
      <c r="Y15" s="7"/>
      <c r="Z15" s="7"/>
      <c r="AA15" s="7"/>
      <c r="AB15" s="7"/>
      <c r="AC15" s="7"/>
      <c r="AD15" s="7"/>
      <c r="AE15" s="7"/>
    </row>
    <row r="16" ht="12.75">
      <c r="B16" s="24"/>
    </row>
    <row r="17" ht="12.75">
      <c r="B17" s="12"/>
    </row>
    <row r="18" ht="12.75">
      <c r="B18" s="24"/>
    </row>
    <row r="19" ht="12.75">
      <c r="B19" s="24"/>
    </row>
    <row r="20" ht="12.75">
      <c r="B20" s="24"/>
    </row>
    <row r="29" spans="8:13" ht="12.75">
      <c r="H29" s="16"/>
      <c r="I29" s="16"/>
      <c r="K29" s="16"/>
      <c r="L29" s="16"/>
      <c r="M29" s="16"/>
    </row>
    <row r="30" spans="8:13" ht="12.75">
      <c r="H30" s="16"/>
      <c r="I30" s="16"/>
      <c r="K30" s="16"/>
      <c r="L30" s="16"/>
      <c r="M30" s="16"/>
    </row>
    <row r="31" spans="8:13" ht="12.75">
      <c r="H31" s="16"/>
      <c r="I31" s="16"/>
      <c r="K31" s="16"/>
      <c r="L31" s="16"/>
      <c r="M31" s="16"/>
    </row>
    <row r="32" spans="8:13" ht="12.75">
      <c r="H32" s="16"/>
      <c r="I32" s="16"/>
      <c r="K32" s="16"/>
      <c r="L32" s="16"/>
      <c r="M32" s="16"/>
    </row>
    <row r="33" spans="8:13" ht="12.75">
      <c r="H33" s="16"/>
      <c r="I33" s="16"/>
      <c r="K33" s="16"/>
      <c r="L33" s="16"/>
      <c r="M33" s="16"/>
    </row>
    <row r="34" spans="8:13" ht="12.75">
      <c r="H34" s="16"/>
      <c r="I34" s="16"/>
      <c r="K34" s="16"/>
      <c r="L34" s="16"/>
      <c r="M34" s="16"/>
    </row>
    <row r="35" spans="8:13" ht="12.75">
      <c r="H35" s="16"/>
      <c r="I35" s="16"/>
      <c r="K35" s="16"/>
      <c r="L35" s="16"/>
      <c r="M35" s="16"/>
    </row>
    <row r="36" spans="8:13" ht="12.75">
      <c r="H36" s="16"/>
      <c r="I36" s="16"/>
      <c r="K36" s="16"/>
      <c r="L36" s="16"/>
      <c r="M36" s="16"/>
    </row>
    <row r="37" spans="8:13" ht="12.75">
      <c r="H37" s="16"/>
      <c r="I37" s="16"/>
      <c r="K37" s="16"/>
      <c r="L37" s="16"/>
      <c r="M37" s="16"/>
    </row>
    <row r="38" spans="8:13" ht="12.75">
      <c r="H38" s="16"/>
      <c r="I38" s="16"/>
      <c r="J38" s="16"/>
      <c r="K38" s="16"/>
      <c r="L38" s="16"/>
      <c r="M38" s="16"/>
    </row>
    <row r="39" spans="8:13" ht="12.75">
      <c r="H39" s="16"/>
      <c r="I39" s="16"/>
      <c r="J39" s="16"/>
      <c r="K39" s="16"/>
      <c r="L39" s="16"/>
      <c r="M39" s="16"/>
    </row>
    <row r="40" ht="12.75">
      <c r="J40" s="16"/>
    </row>
  </sheetData>
  <mergeCells count="12">
    <mergeCell ref="J1:J2"/>
    <mergeCell ref="K1:K2"/>
    <mergeCell ref="L1:L2"/>
    <mergeCell ref="A1:A2"/>
    <mergeCell ref="B1:B2"/>
    <mergeCell ref="H1:H2"/>
    <mergeCell ref="I1:I2"/>
    <mergeCell ref="C1:C2"/>
    <mergeCell ref="U1:U2"/>
    <mergeCell ref="N1:T1"/>
    <mergeCell ref="V1:V2"/>
    <mergeCell ref="M1:M2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workbookViewId="0" topLeftCell="A1">
      <selection activeCell="B11" sqref="B11"/>
    </sheetView>
  </sheetViews>
  <sheetFormatPr defaultColWidth="9.140625" defaultRowHeight="12.75"/>
  <cols>
    <col min="1" max="1" width="8.8515625" style="1" customWidth="1"/>
    <col min="2" max="2" width="29.8515625" style="0" customWidth="1"/>
    <col min="3" max="3" width="14.57421875" style="0" customWidth="1"/>
    <col min="4" max="4" width="9.140625" style="0" hidden="1" customWidth="1"/>
    <col min="5" max="5" width="8.00390625" style="0" hidden="1" customWidth="1"/>
    <col min="6" max="6" width="16.28125" style="0" hidden="1" customWidth="1"/>
    <col min="7" max="7" width="5.8515625" style="0" hidden="1" customWidth="1"/>
    <col min="8" max="15" width="4.7109375" style="7" customWidth="1"/>
    <col min="16" max="20" width="3.7109375" style="7" customWidth="1"/>
    <col min="21" max="21" width="4.7109375" style="7" customWidth="1"/>
    <col min="22" max="22" width="6.7109375" style="13" customWidth="1"/>
    <col min="23" max="23" width="7.28125" style="14" customWidth="1"/>
    <col min="24" max="24" width="6.7109375" style="0" hidden="1" customWidth="1"/>
    <col min="25" max="27" width="6.7109375" style="0" customWidth="1"/>
  </cols>
  <sheetData>
    <row r="1" spans="1:23" s="1" customFormat="1" ht="16.5" customHeight="1">
      <c r="A1" s="50" t="s">
        <v>0</v>
      </c>
      <c r="B1" s="47" t="s">
        <v>1</v>
      </c>
      <c r="C1" s="47" t="s">
        <v>2</v>
      </c>
      <c r="D1" s="2"/>
      <c r="E1" s="2"/>
      <c r="F1" s="2"/>
      <c r="G1" s="2"/>
      <c r="H1" s="46">
        <v>1</v>
      </c>
      <c r="I1" s="46">
        <v>2</v>
      </c>
      <c r="J1" s="48">
        <v>3</v>
      </c>
      <c r="K1" s="48">
        <v>4</v>
      </c>
      <c r="L1" s="48">
        <v>5</v>
      </c>
      <c r="M1" s="48">
        <v>6</v>
      </c>
      <c r="N1" s="48">
        <v>7</v>
      </c>
      <c r="O1" s="48">
        <v>8</v>
      </c>
      <c r="P1" s="46">
        <v>9</v>
      </c>
      <c r="Q1" s="46"/>
      <c r="R1" s="46"/>
      <c r="S1" s="46"/>
      <c r="T1" s="46"/>
      <c r="U1" s="46"/>
      <c r="V1" s="45" t="s">
        <v>3</v>
      </c>
      <c r="W1" s="47" t="s">
        <v>4</v>
      </c>
    </row>
    <row r="2" spans="1:32" s="1" customFormat="1" ht="16.5" customHeight="1">
      <c r="A2" s="50"/>
      <c r="B2" s="47"/>
      <c r="C2" s="47"/>
      <c r="D2" s="2"/>
      <c r="E2" s="2"/>
      <c r="F2" s="2"/>
      <c r="G2" s="2"/>
      <c r="H2" s="46"/>
      <c r="I2" s="46"/>
      <c r="J2" s="49"/>
      <c r="K2" s="49"/>
      <c r="L2" s="49"/>
      <c r="M2" s="49"/>
      <c r="N2" s="49"/>
      <c r="O2" s="49"/>
      <c r="P2" s="3">
        <v>1</v>
      </c>
      <c r="Q2" s="3">
        <v>2</v>
      </c>
      <c r="R2" s="3">
        <v>3</v>
      </c>
      <c r="S2" s="3">
        <v>4</v>
      </c>
      <c r="T2" s="3">
        <v>5</v>
      </c>
      <c r="U2" s="3" t="s">
        <v>5</v>
      </c>
      <c r="V2" s="45"/>
      <c r="W2" s="47"/>
      <c r="X2" s="42"/>
      <c r="Y2" s="42"/>
      <c r="Z2" s="42"/>
      <c r="AA2" s="42"/>
      <c r="AB2" s="42"/>
      <c r="AC2" s="42"/>
      <c r="AD2" s="42"/>
      <c r="AE2" s="42"/>
      <c r="AF2" s="42"/>
    </row>
    <row r="3" spans="1:24" s="7" customFormat="1" ht="16.5" customHeight="1">
      <c r="A3" s="26">
        <v>4</v>
      </c>
      <c r="B3" s="20" t="s">
        <v>11</v>
      </c>
      <c r="C3" s="20" t="s">
        <v>7</v>
      </c>
      <c r="D3" s="20" t="s">
        <v>8</v>
      </c>
      <c r="E3" s="4" t="str">
        <f aca="true" t="shared" si="0" ref="E3:E11">IF(D3="","Brak",IF(D3="Brat","#a91414",IF(D3="Przyjaciel","#7249b6",IF(D3="BS","#20734b",IF(D3="CR","#808080",IF(D3="Nowicjusz","#206cdf",IF(D3="Kompan","#D78428",IF(D3="Dorotka","#FF0000","ERROR"))))))))</f>
        <v>#a91414</v>
      </c>
      <c r="F3" s="20" t="str">
        <f aca="true" t="shared" si="1" ref="F3:F11">IF(E3="Brak","[b]","[b][color="&amp;E3&amp;"]")</f>
        <v>[b][color=#a91414]</v>
      </c>
      <c r="G3" s="20" t="str">
        <f aca="true" t="shared" si="2" ref="G3:G11">IF(E3="Brak","[/b]","[/color][/b]")</f>
        <v>[/color][/b]</v>
      </c>
      <c r="H3" s="27">
        <v>8</v>
      </c>
      <c r="I3" s="27">
        <v>15</v>
      </c>
      <c r="J3" s="5">
        <v>23</v>
      </c>
      <c r="K3" s="27">
        <v>12</v>
      </c>
      <c r="L3" s="27">
        <v>18</v>
      </c>
      <c r="M3" s="27">
        <v>11</v>
      </c>
      <c r="N3" s="27">
        <v>23</v>
      </c>
      <c r="O3" s="27">
        <v>18</v>
      </c>
      <c r="P3" s="20">
        <v>5</v>
      </c>
      <c r="Q3" s="20">
        <v>4</v>
      </c>
      <c r="R3" s="20">
        <v>5</v>
      </c>
      <c r="S3" s="20">
        <v>5</v>
      </c>
      <c r="T3" s="20">
        <v>3</v>
      </c>
      <c r="U3" s="27">
        <f aca="true" t="shared" si="3" ref="U3:U11">SUM(P3:T3)</f>
        <v>22</v>
      </c>
      <c r="V3" s="6">
        <f aca="true" t="shared" si="4" ref="V3:V11">SUM(H3:I3,J3:O3,U3)</f>
        <v>150</v>
      </c>
      <c r="W3" s="28">
        <v>1</v>
      </c>
      <c r="X3" s="7" t="str">
        <f aca="true" t="shared" si="5" ref="X3:X11">W3&amp;". "&amp;F3&amp;B3&amp;G3&amp;" ("&amp;C3&amp;") "&amp;V3&amp;" pkt ("&amp;H3&amp;"/"&amp;I3&amp;"/"&amp;J3&amp;"/"&amp;K3&amp;"/"&amp;L3&amp;"/"&amp;M3&amp;"/"&amp;N3&amp;"/"&amp;O3&amp;"/"&amp;U3&amp;")"</f>
        <v>1. [b][color=#a91414]Krzysztof "Fazik" Brzeziński[/color][/b] (KKR) 150 pkt (8/15/23/12/18/11/23/18/22)</v>
      </c>
    </row>
    <row r="4" spans="1:32" s="11" customFormat="1" ht="16.5" customHeight="1">
      <c r="A4" s="18">
        <v>6</v>
      </c>
      <c r="B4" s="8" t="s">
        <v>6</v>
      </c>
      <c r="C4" s="9" t="s">
        <v>7</v>
      </c>
      <c r="D4" s="9" t="s">
        <v>8</v>
      </c>
      <c r="E4" s="9" t="str">
        <f t="shared" si="0"/>
        <v>#a91414</v>
      </c>
      <c r="F4" s="9" t="str">
        <f t="shared" si="1"/>
        <v>[b][color=#a91414]</v>
      </c>
      <c r="G4" s="9" t="str">
        <f t="shared" si="2"/>
        <v>[/color][/b]</v>
      </c>
      <c r="H4" s="10">
        <v>19</v>
      </c>
      <c r="I4" s="10">
        <v>17</v>
      </c>
      <c r="J4" s="10">
        <v>10</v>
      </c>
      <c r="K4" s="10">
        <v>10</v>
      </c>
      <c r="L4" s="10">
        <v>4</v>
      </c>
      <c r="M4" s="10">
        <v>8</v>
      </c>
      <c r="N4" s="10">
        <v>17</v>
      </c>
      <c r="O4" s="10">
        <v>16</v>
      </c>
      <c r="P4" s="9">
        <v>4</v>
      </c>
      <c r="Q4" s="9">
        <v>3</v>
      </c>
      <c r="R4" s="9">
        <v>2</v>
      </c>
      <c r="S4" s="9"/>
      <c r="T4" s="9"/>
      <c r="U4" s="10">
        <f t="shared" si="3"/>
        <v>9</v>
      </c>
      <c r="V4" s="6">
        <f t="shared" si="4"/>
        <v>110</v>
      </c>
      <c r="W4" s="43" t="s">
        <v>40</v>
      </c>
      <c r="X4" s="7" t="str">
        <f t="shared" si="5"/>
        <v>2. [b][color=#a91414]Bartłomiej "Gandalf" Zielonka[/color][/b] (KKR) 110 pkt (19/17/10/10/4/8/17/16/9)</v>
      </c>
      <c r="Y4" s="7"/>
      <c r="Z4" s="7"/>
      <c r="AA4" s="7"/>
      <c r="AB4" s="7"/>
      <c r="AC4" s="7"/>
      <c r="AD4" s="7"/>
      <c r="AE4" s="7"/>
      <c r="AF4" s="7"/>
    </row>
    <row r="5" spans="1:24" s="7" customFormat="1" ht="16.5" customHeight="1">
      <c r="A5" s="3">
        <v>9</v>
      </c>
      <c r="B5" s="20" t="s">
        <v>26</v>
      </c>
      <c r="C5" s="4" t="s">
        <v>22</v>
      </c>
      <c r="D5" s="4" t="s">
        <v>39</v>
      </c>
      <c r="E5" s="4" t="str">
        <f t="shared" si="0"/>
        <v>#D78428</v>
      </c>
      <c r="F5" s="4" t="str">
        <f t="shared" si="1"/>
        <v>[b][color=#D78428]</v>
      </c>
      <c r="G5" s="4" t="str">
        <f t="shared" si="2"/>
        <v>[/color][/b]</v>
      </c>
      <c r="H5" s="5">
        <v>5</v>
      </c>
      <c r="I5" s="5">
        <v>9</v>
      </c>
      <c r="J5" s="5">
        <v>5</v>
      </c>
      <c r="K5" s="5">
        <v>15</v>
      </c>
      <c r="L5" s="5">
        <v>14</v>
      </c>
      <c r="M5" s="5">
        <v>8</v>
      </c>
      <c r="N5" s="5">
        <v>8</v>
      </c>
      <c r="O5" s="5">
        <v>12</v>
      </c>
      <c r="P5" s="4">
        <v>4</v>
      </c>
      <c r="Q5" s="4">
        <v>0</v>
      </c>
      <c r="R5" s="4"/>
      <c r="S5" s="4"/>
      <c r="T5" s="4"/>
      <c r="U5" s="5">
        <f t="shared" si="3"/>
        <v>4</v>
      </c>
      <c r="V5" s="6">
        <f t="shared" si="4"/>
        <v>80</v>
      </c>
      <c r="W5" s="25">
        <v>3</v>
      </c>
      <c r="X5" s="7" t="str">
        <f t="shared" si="5"/>
        <v>3. [b][color=#D78428]Rafał "Elf" Brundo[/color][/b] (Koszalin) 80 pkt (5/9/5/15/14/8/8/12/4)</v>
      </c>
    </row>
    <row r="6" spans="1:32" s="11" customFormat="1" ht="16.5" customHeight="1">
      <c r="A6" s="18">
        <v>2</v>
      </c>
      <c r="B6" s="8" t="s">
        <v>27</v>
      </c>
      <c r="C6" s="9" t="s">
        <v>22</v>
      </c>
      <c r="D6" s="9"/>
      <c r="E6" s="9" t="str">
        <f t="shared" si="0"/>
        <v>Brak</v>
      </c>
      <c r="F6" s="9" t="str">
        <f t="shared" si="1"/>
        <v>[b]</v>
      </c>
      <c r="G6" s="9" t="str">
        <f t="shared" si="2"/>
        <v>[/b]</v>
      </c>
      <c r="H6" s="10">
        <v>5</v>
      </c>
      <c r="I6" s="10">
        <v>10</v>
      </c>
      <c r="J6" s="10">
        <v>5</v>
      </c>
      <c r="K6" s="10">
        <v>17</v>
      </c>
      <c r="L6" s="10">
        <v>5</v>
      </c>
      <c r="M6" s="10">
        <v>1</v>
      </c>
      <c r="N6" s="10">
        <v>12</v>
      </c>
      <c r="O6" s="10">
        <v>9</v>
      </c>
      <c r="P6" s="9">
        <v>2</v>
      </c>
      <c r="Q6" s="9">
        <v>1</v>
      </c>
      <c r="R6" s="9"/>
      <c r="S6" s="9"/>
      <c r="T6" s="9"/>
      <c r="U6" s="22">
        <f t="shared" si="3"/>
        <v>3</v>
      </c>
      <c r="V6" s="6">
        <f t="shared" si="4"/>
        <v>67</v>
      </c>
      <c r="W6" s="19">
        <v>4</v>
      </c>
      <c r="X6" s="7" t="str">
        <f t="shared" si="5"/>
        <v>4. [b]Anita Nowicka[/b] (Koszalin) 67 pkt (5/10/5/17/5/1/12/9/3)</v>
      </c>
      <c r="Y6" s="7"/>
      <c r="Z6" s="7"/>
      <c r="AA6" s="7"/>
      <c r="AB6" s="7"/>
      <c r="AC6" s="7"/>
      <c r="AD6" s="7"/>
      <c r="AE6" s="7"/>
      <c r="AF6" s="7"/>
    </row>
    <row r="7" spans="1:32" s="11" customFormat="1" ht="16.5" customHeight="1">
      <c r="A7" s="26">
        <v>7</v>
      </c>
      <c r="B7" s="4" t="s">
        <v>16</v>
      </c>
      <c r="C7" s="20" t="s">
        <v>7</v>
      </c>
      <c r="D7" s="20" t="s">
        <v>18</v>
      </c>
      <c r="E7" s="4" t="str">
        <f t="shared" si="0"/>
        <v>#206cdf</v>
      </c>
      <c r="F7" s="20" t="str">
        <f t="shared" si="1"/>
        <v>[b][color=#206cdf]</v>
      </c>
      <c r="G7" s="20" t="str">
        <f t="shared" si="2"/>
        <v>[/color][/b]</v>
      </c>
      <c r="H7" s="27">
        <v>12</v>
      </c>
      <c r="I7" s="27">
        <v>3</v>
      </c>
      <c r="J7" s="5">
        <v>9</v>
      </c>
      <c r="K7" s="27">
        <v>11</v>
      </c>
      <c r="L7" s="27">
        <v>3</v>
      </c>
      <c r="M7" s="27">
        <v>5</v>
      </c>
      <c r="N7" s="27">
        <v>6</v>
      </c>
      <c r="O7" s="27">
        <v>1</v>
      </c>
      <c r="P7" s="20">
        <v>3</v>
      </c>
      <c r="Q7" s="20">
        <v>4</v>
      </c>
      <c r="R7" s="20">
        <v>0</v>
      </c>
      <c r="S7" s="20"/>
      <c r="T7" s="20"/>
      <c r="U7" s="27">
        <f t="shared" si="3"/>
        <v>7</v>
      </c>
      <c r="V7" s="6">
        <f t="shared" si="4"/>
        <v>57</v>
      </c>
      <c r="W7" s="28">
        <v>5</v>
      </c>
      <c r="X7" s="7" t="str">
        <f t="shared" si="5"/>
        <v>5. [b][color=#206cdf]Maria "MaRysia" Buss[/color][/b] (KKR) 57 pkt (12/3/9/11/3/5/6/1/7)</v>
      </c>
      <c r="Y7" s="7"/>
      <c r="Z7" s="7"/>
      <c r="AA7" s="7"/>
      <c r="AB7" s="7"/>
      <c r="AC7" s="7"/>
      <c r="AD7" s="7"/>
      <c r="AE7" s="7"/>
      <c r="AF7" s="7"/>
    </row>
    <row r="8" spans="1:24" s="7" customFormat="1" ht="16.5" customHeight="1">
      <c r="A8" s="21">
        <v>5</v>
      </c>
      <c r="B8" s="9" t="s">
        <v>12</v>
      </c>
      <c r="C8" s="8" t="s">
        <v>7</v>
      </c>
      <c r="D8" s="8" t="s">
        <v>15</v>
      </c>
      <c r="E8" s="9" t="str">
        <f t="shared" si="0"/>
        <v>#FF0000</v>
      </c>
      <c r="F8" s="8" t="str">
        <f t="shared" si="1"/>
        <v>[b][color=#FF0000]</v>
      </c>
      <c r="G8" s="8" t="str">
        <f t="shared" si="2"/>
        <v>[/color][/b]</v>
      </c>
      <c r="H8" s="22">
        <v>11</v>
      </c>
      <c r="I8" s="22">
        <v>8</v>
      </c>
      <c r="J8" s="10">
        <v>4</v>
      </c>
      <c r="K8" s="22">
        <v>5</v>
      </c>
      <c r="L8" s="22">
        <v>10</v>
      </c>
      <c r="M8" s="22">
        <v>4</v>
      </c>
      <c r="N8" s="22">
        <v>8</v>
      </c>
      <c r="O8" s="22">
        <v>5</v>
      </c>
      <c r="P8" s="8">
        <v>0</v>
      </c>
      <c r="Q8" s="8"/>
      <c r="R8" s="8"/>
      <c r="S8" s="8"/>
      <c r="T8" s="8"/>
      <c r="U8" s="22">
        <f t="shared" si="3"/>
        <v>0</v>
      </c>
      <c r="V8" s="6">
        <f t="shared" si="4"/>
        <v>55</v>
      </c>
      <c r="W8" s="23">
        <v>6</v>
      </c>
      <c r="X8" s="7" t="str">
        <f t="shared" si="5"/>
        <v>6. [b][color=#FF0000]Dorota "Dorotka" Janiszewska[/color][/b] (KKR) 55 pkt (11/8/4/5/10/4/8/5/0)</v>
      </c>
    </row>
    <row r="9" spans="1:32" s="11" customFormat="1" ht="16.5" customHeight="1">
      <c r="A9" s="3">
        <v>1</v>
      </c>
      <c r="B9" s="20" t="s">
        <v>24</v>
      </c>
      <c r="C9" s="4" t="s">
        <v>22</v>
      </c>
      <c r="D9" s="4"/>
      <c r="E9" s="4" t="str">
        <f t="shared" si="0"/>
        <v>Brak</v>
      </c>
      <c r="F9" s="4" t="str">
        <f t="shared" si="1"/>
        <v>[b]</v>
      </c>
      <c r="G9" s="4" t="str">
        <f t="shared" si="2"/>
        <v>[/b]</v>
      </c>
      <c r="H9" s="5">
        <v>5</v>
      </c>
      <c r="I9" s="5">
        <v>4</v>
      </c>
      <c r="J9" s="5">
        <v>2</v>
      </c>
      <c r="K9" s="5">
        <v>16</v>
      </c>
      <c r="L9" s="5">
        <v>2</v>
      </c>
      <c r="M9" s="5">
        <v>0</v>
      </c>
      <c r="N9" s="5">
        <v>2</v>
      </c>
      <c r="O9" s="5">
        <v>11</v>
      </c>
      <c r="P9" s="4">
        <v>2</v>
      </c>
      <c r="Q9" s="4">
        <v>2</v>
      </c>
      <c r="R9" s="4">
        <v>0</v>
      </c>
      <c r="S9" s="4"/>
      <c r="T9" s="4"/>
      <c r="U9" s="5">
        <f t="shared" si="3"/>
        <v>4</v>
      </c>
      <c r="V9" s="6">
        <f t="shared" si="4"/>
        <v>46</v>
      </c>
      <c r="W9" s="17">
        <v>7</v>
      </c>
      <c r="X9" s="7" t="str">
        <f t="shared" si="5"/>
        <v>7. [b]Mateusz Labuda[/b] (Koszalin) 46 pkt (5/4/2/16/2/0/2/11/4)</v>
      </c>
      <c r="Y9" s="7"/>
      <c r="Z9" s="7"/>
      <c r="AA9" s="7"/>
      <c r="AB9" s="7"/>
      <c r="AC9" s="7"/>
      <c r="AD9" s="7"/>
      <c r="AE9" s="7"/>
      <c r="AF9" s="7"/>
    </row>
    <row r="10" spans="1:24" s="7" customFormat="1" ht="16.5" customHeight="1">
      <c r="A10" s="18">
        <v>3</v>
      </c>
      <c r="B10" s="8" t="s">
        <v>14</v>
      </c>
      <c r="C10" s="9" t="s">
        <v>7</v>
      </c>
      <c r="D10" s="9" t="s">
        <v>8</v>
      </c>
      <c r="E10" s="9" t="str">
        <f t="shared" si="0"/>
        <v>#a91414</v>
      </c>
      <c r="F10" s="9" t="str">
        <f t="shared" si="1"/>
        <v>[b][color=#a91414]</v>
      </c>
      <c r="G10" s="9" t="str">
        <f t="shared" si="2"/>
        <v>[/color][/b]</v>
      </c>
      <c r="H10" s="10">
        <v>6</v>
      </c>
      <c r="I10" s="10">
        <v>4</v>
      </c>
      <c r="J10" s="10">
        <v>1</v>
      </c>
      <c r="K10" s="10">
        <v>4</v>
      </c>
      <c r="L10" s="10">
        <v>6</v>
      </c>
      <c r="M10" s="10">
        <v>5</v>
      </c>
      <c r="N10" s="10">
        <v>0</v>
      </c>
      <c r="O10" s="10">
        <v>5</v>
      </c>
      <c r="P10" s="9">
        <v>0</v>
      </c>
      <c r="Q10" s="9"/>
      <c r="R10" s="9"/>
      <c r="S10" s="9"/>
      <c r="T10" s="9"/>
      <c r="U10" s="10">
        <f t="shared" si="3"/>
        <v>0</v>
      </c>
      <c r="V10" s="6">
        <f t="shared" si="4"/>
        <v>31</v>
      </c>
      <c r="W10" s="38">
        <v>8</v>
      </c>
      <c r="X10" s="7" t="str">
        <f t="shared" si="5"/>
        <v>8. [b][color=#a91414]Adrian Gojdź[/color][/b] (KKR) 31 pkt (6/4/1/4/6/5/0/5/0)</v>
      </c>
    </row>
    <row r="11" spans="1:24" s="7" customFormat="1" ht="16.5" customHeight="1">
      <c r="A11" s="26">
        <v>8</v>
      </c>
      <c r="B11" s="20" t="s">
        <v>41</v>
      </c>
      <c r="C11" s="20" t="s">
        <v>7</v>
      </c>
      <c r="D11" s="20" t="s">
        <v>18</v>
      </c>
      <c r="E11" s="4" t="str">
        <f t="shared" si="0"/>
        <v>#206cdf</v>
      </c>
      <c r="F11" s="20" t="str">
        <f t="shared" si="1"/>
        <v>[b][color=#206cdf]</v>
      </c>
      <c r="G11" s="20" t="str">
        <f t="shared" si="2"/>
        <v>[/color][/b]</v>
      </c>
      <c r="H11" s="27">
        <v>5</v>
      </c>
      <c r="I11" s="27">
        <v>4</v>
      </c>
      <c r="J11" s="5">
        <v>1</v>
      </c>
      <c r="K11" s="27">
        <v>7</v>
      </c>
      <c r="L11" s="27">
        <v>5</v>
      </c>
      <c r="M11" s="27">
        <v>4</v>
      </c>
      <c r="N11" s="27">
        <v>2</v>
      </c>
      <c r="O11" s="27">
        <v>2</v>
      </c>
      <c r="P11" s="20">
        <v>0</v>
      </c>
      <c r="Q11" s="20"/>
      <c r="R11" s="20"/>
      <c r="S11" s="20"/>
      <c r="T11" s="20"/>
      <c r="U11" s="27">
        <f t="shared" si="3"/>
        <v>0</v>
      </c>
      <c r="V11" s="6">
        <f t="shared" si="4"/>
        <v>30</v>
      </c>
      <c r="W11" s="28">
        <v>9</v>
      </c>
      <c r="X11" s="7" t="str">
        <f t="shared" si="5"/>
        <v>9. [b][color=#206cdf]Bogumiła "Bognaa" Deryło[/color][/b] (KKR) 30 pkt (5/4/1/7/5/4/2/2/0)</v>
      </c>
    </row>
    <row r="12" spans="2:32" ht="12.75">
      <c r="B12" s="12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2.75">
      <c r="A13" s="1" t="s">
        <v>7</v>
      </c>
      <c r="B13" s="15" t="s">
        <v>10</v>
      </c>
      <c r="X13" s="7"/>
      <c r="Y13" s="7"/>
      <c r="Z13" s="7"/>
      <c r="AA13" s="7"/>
      <c r="AB13" s="7"/>
      <c r="AC13" s="7"/>
      <c r="AD13" s="7"/>
      <c r="AE13" s="7"/>
      <c r="AF13" s="7"/>
    </row>
    <row r="14" spans="24:32" ht="12.75">
      <c r="X14" s="7"/>
      <c r="Y14" s="7"/>
      <c r="Z14" s="7"/>
      <c r="AA14" s="7"/>
      <c r="AB14" s="7"/>
      <c r="AC14" s="7"/>
      <c r="AD14" s="7"/>
      <c r="AE14" s="7"/>
      <c r="AF14" s="7"/>
    </row>
    <row r="15" spans="24:32" ht="12.75">
      <c r="X15" s="7"/>
      <c r="Y15" s="7"/>
      <c r="Z15" s="7"/>
      <c r="AA15" s="7"/>
      <c r="AB15" s="7"/>
      <c r="AC15" s="7"/>
      <c r="AD15" s="7"/>
      <c r="AE15" s="7"/>
      <c r="AF15" s="7"/>
    </row>
    <row r="16" ht="12.75">
      <c r="B16" s="24"/>
    </row>
    <row r="17" ht="12.75">
      <c r="B17" s="12"/>
    </row>
    <row r="18" ht="12.75">
      <c r="B18" s="24"/>
    </row>
    <row r="19" ht="12.75">
      <c r="B19" s="24"/>
    </row>
    <row r="20" ht="12.75">
      <c r="B20" s="24"/>
    </row>
    <row r="29" spans="8:15" ht="12.75">
      <c r="H29" s="16"/>
      <c r="I29" s="16"/>
      <c r="K29" s="16"/>
      <c r="L29" s="16"/>
      <c r="M29" s="16"/>
      <c r="N29" s="16"/>
      <c r="O29" s="16"/>
    </row>
    <row r="30" spans="8:15" ht="12.75">
      <c r="H30" s="16"/>
      <c r="I30" s="16"/>
      <c r="K30" s="16"/>
      <c r="L30" s="16"/>
      <c r="M30" s="16"/>
      <c r="N30" s="16"/>
      <c r="O30" s="16"/>
    </row>
    <row r="31" spans="8:15" ht="12.75">
      <c r="H31" s="16"/>
      <c r="I31" s="16"/>
      <c r="K31" s="16"/>
      <c r="L31" s="16"/>
      <c r="M31" s="16"/>
      <c r="N31" s="16"/>
      <c r="O31" s="16"/>
    </row>
    <row r="32" spans="8:15" ht="12.75">
      <c r="H32" s="16"/>
      <c r="I32" s="16"/>
      <c r="K32" s="16"/>
      <c r="L32" s="16"/>
      <c r="M32" s="16"/>
      <c r="N32" s="16"/>
      <c r="O32" s="16"/>
    </row>
    <row r="33" spans="8:15" ht="12.75">
      <c r="H33" s="16"/>
      <c r="I33" s="16"/>
      <c r="K33" s="16"/>
      <c r="L33" s="16"/>
      <c r="M33" s="16"/>
      <c r="N33" s="16"/>
      <c r="O33" s="16"/>
    </row>
    <row r="34" spans="8:15" ht="12.75">
      <c r="H34" s="16"/>
      <c r="I34" s="16"/>
      <c r="K34" s="16"/>
      <c r="L34" s="16"/>
      <c r="M34" s="16"/>
      <c r="N34" s="16"/>
      <c r="O34" s="16"/>
    </row>
    <row r="35" spans="8:15" ht="12.75">
      <c r="H35" s="16"/>
      <c r="I35" s="16"/>
      <c r="K35" s="16"/>
      <c r="L35" s="16"/>
      <c r="M35" s="16"/>
      <c r="N35" s="16"/>
      <c r="O35" s="16"/>
    </row>
    <row r="36" spans="8:15" ht="12.75">
      <c r="H36" s="16"/>
      <c r="I36" s="16"/>
      <c r="K36" s="16"/>
      <c r="L36" s="16"/>
      <c r="M36" s="16"/>
      <c r="N36" s="16"/>
      <c r="O36" s="16"/>
    </row>
    <row r="37" spans="8:15" ht="12.75">
      <c r="H37" s="16"/>
      <c r="I37" s="16"/>
      <c r="K37" s="16"/>
      <c r="L37" s="16"/>
      <c r="M37" s="16"/>
      <c r="N37" s="16"/>
      <c r="O37" s="16"/>
    </row>
    <row r="38" spans="8:15" ht="12.75">
      <c r="H38" s="16"/>
      <c r="I38" s="16"/>
      <c r="J38" s="16"/>
      <c r="K38" s="16"/>
      <c r="L38" s="16"/>
      <c r="M38" s="16"/>
      <c r="N38" s="16"/>
      <c r="O38" s="16"/>
    </row>
    <row r="39" spans="8:15" ht="12.75">
      <c r="H39" s="16"/>
      <c r="I39" s="16"/>
      <c r="J39" s="16"/>
      <c r="K39" s="16"/>
      <c r="L39" s="16"/>
      <c r="M39" s="16"/>
      <c r="N39" s="16"/>
      <c r="O39" s="16"/>
    </row>
    <row r="40" ht="12.75">
      <c r="J40" s="16"/>
    </row>
  </sheetData>
  <mergeCells count="14">
    <mergeCell ref="V1:V2"/>
    <mergeCell ref="P1:U1"/>
    <mergeCell ref="W1:W2"/>
    <mergeCell ref="O1:O2"/>
    <mergeCell ref="A1:A2"/>
    <mergeCell ref="B1:B2"/>
    <mergeCell ref="H1:H2"/>
    <mergeCell ref="I1:I2"/>
    <mergeCell ref="C1:C2"/>
    <mergeCell ref="N1:N2"/>
    <mergeCell ref="J1:J2"/>
    <mergeCell ref="K1:K2"/>
    <mergeCell ref="L1:L2"/>
    <mergeCell ref="M1:M2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8"/>
  <sheetViews>
    <sheetView workbookViewId="0" topLeftCell="A1">
      <selection activeCell="A1" sqref="A1:A2"/>
    </sheetView>
  </sheetViews>
  <sheetFormatPr defaultColWidth="9.140625" defaultRowHeight="12.75"/>
  <cols>
    <col min="1" max="1" width="8.8515625" style="1" customWidth="1"/>
    <col min="2" max="2" width="29.8515625" style="0" customWidth="1"/>
    <col min="3" max="3" width="14.57421875" style="0" customWidth="1"/>
    <col min="4" max="4" width="9.140625" style="0" hidden="1" customWidth="1"/>
    <col min="5" max="5" width="8.00390625" style="0" hidden="1" customWidth="1"/>
    <col min="6" max="6" width="16.28125" style="0" hidden="1" customWidth="1"/>
    <col min="7" max="7" width="5.8515625" style="0" hidden="1" customWidth="1"/>
    <col min="8" max="16" width="4.7109375" style="7" customWidth="1"/>
    <col min="17" max="23" width="3.7109375" style="7" customWidth="1"/>
    <col min="24" max="24" width="4.7109375" style="7" customWidth="1"/>
    <col min="25" max="25" width="6.7109375" style="13" customWidth="1"/>
    <col min="26" max="26" width="7.28125" style="14" customWidth="1"/>
    <col min="27" max="27" width="6.7109375" style="0" hidden="1" customWidth="1"/>
    <col min="28" max="30" width="6.7109375" style="0" customWidth="1"/>
  </cols>
  <sheetData>
    <row r="1" spans="1:26" s="1" customFormat="1" ht="16.5" customHeight="1">
      <c r="A1" s="50" t="s">
        <v>0</v>
      </c>
      <c r="B1" s="47" t="s">
        <v>1</v>
      </c>
      <c r="C1" s="47" t="s">
        <v>2</v>
      </c>
      <c r="D1" s="2"/>
      <c r="E1" s="2"/>
      <c r="F1" s="2"/>
      <c r="G1" s="2"/>
      <c r="H1" s="46">
        <v>1</v>
      </c>
      <c r="I1" s="46">
        <v>2</v>
      </c>
      <c r="J1" s="48">
        <v>3</v>
      </c>
      <c r="K1" s="48">
        <v>4</v>
      </c>
      <c r="L1" s="48">
        <v>5</v>
      </c>
      <c r="M1" s="48">
        <v>6</v>
      </c>
      <c r="N1" s="48">
        <v>7</v>
      </c>
      <c r="O1" s="48">
        <v>8</v>
      </c>
      <c r="P1" s="48">
        <v>9</v>
      </c>
      <c r="Q1" s="46">
        <v>10</v>
      </c>
      <c r="R1" s="46"/>
      <c r="S1" s="46"/>
      <c r="T1" s="46"/>
      <c r="U1" s="46"/>
      <c r="V1" s="46"/>
      <c r="W1" s="46"/>
      <c r="X1" s="46"/>
      <c r="Y1" s="45" t="s">
        <v>3</v>
      </c>
      <c r="Z1" s="47" t="s">
        <v>4</v>
      </c>
    </row>
    <row r="2" spans="1:35" s="1" customFormat="1" ht="16.5" customHeight="1">
      <c r="A2" s="50"/>
      <c r="B2" s="47"/>
      <c r="C2" s="47"/>
      <c r="D2" s="2"/>
      <c r="E2" s="2"/>
      <c r="F2" s="2"/>
      <c r="G2" s="2"/>
      <c r="H2" s="46"/>
      <c r="I2" s="46"/>
      <c r="J2" s="49"/>
      <c r="K2" s="49"/>
      <c r="L2" s="49"/>
      <c r="M2" s="49"/>
      <c r="N2" s="49"/>
      <c r="O2" s="49"/>
      <c r="P2" s="49"/>
      <c r="Q2" s="3">
        <v>1</v>
      </c>
      <c r="R2" s="3">
        <v>2</v>
      </c>
      <c r="S2" s="3">
        <v>3</v>
      </c>
      <c r="T2" s="3">
        <v>4</v>
      </c>
      <c r="U2" s="3">
        <v>5</v>
      </c>
      <c r="V2" s="3">
        <v>6</v>
      </c>
      <c r="W2" s="3">
        <v>7</v>
      </c>
      <c r="X2" s="3" t="s">
        <v>5</v>
      </c>
      <c r="Y2" s="45"/>
      <c r="Z2" s="47"/>
      <c r="AA2" s="42"/>
      <c r="AB2" s="42"/>
      <c r="AC2" s="42"/>
      <c r="AD2" s="42"/>
      <c r="AE2" s="42"/>
      <c r="AF2" s="42"/>
      <c r="AG2" s="42"/>
      <c r="AH2" s="42"/>
      <c r="AI2" s="42"/>
    </row>
    <row r="3" spans="1:27" s="7" customFormat="1" ht="16.5" customHeight="1">
      <c r="A3" s="3">
        <v>7</v>
      </c>
      <c r="B3" s="20" t="s">
        <v>6</v>
      </c>
      <c r="C3" s="4" t="s">
        <v>7</v>
      </c>
      <c r="D3" s="4" t="s">
        <v>8</v>
      </c>
      <c r="E3" s="4" t="str">
        <f aca="true" t="shared" si="0" ref="E3:E9">IF(D3="","Brak",IF(D3="Brat","#a91414",IF(D3="Przyjaciel","#7249b6",IF(D3="BS","#20734b",IF(D3="CR","#808080",IF(D3="Nowicjusz","#206cdf",IF(D3="Kompan","#D78428",IF(D3="Dorotka","#FF0000","ERROR"))))))))</f>
        <v>#a91414</v>
      </c>
      <c r="F3" s="4" t="str">
        <f aca="true" t="shared" si="1" ref="F3:F9">IF(E3="Brak","[b]","[b][color="&amp;E3&amp;"]")</f>
        <v>[b][color=#a91414]</v>
      </c>
      <c r="G3" s="4" t="str">
        <f aca="true" t="shared" si="2" ref="G3:G9">IF(E3="Brak","[/b]","[/color][/b]")</f>
        <v>[/color][/b]</v>
      </c>
      <c r="H3" s="5">
        <v>23</v>
      </c>
      <c r="I3" s="5">
        <v>22</v>
      </c>
      <c r="J3" s="5">
        <v>19</v>
      </c>
      <c r="K3" s="5">
        <v>21</v>
      </c>
      <c r="L3" s="5">
        <v>17</v>
      </c>
      <c r="M3" s="5">
        <v>13</v>
      </c>
      <c r="N3" s="5">
        <v>21</v>
      </c>
      <c r="O3" s="5">
        <v>21</v>
      </c>
      <c r="P3" s="5">
        <v>18</v>
      </c>
      <c r="Q3" s="4">
        <v>5</v>
      </c>
      <c r="R3" s="4">
        <v>4</v>
      </c>
      <c r="S3" s="4">
        <v>3</v>
      </c>
      <c r="T3" s="4">
        <v>3</v>
      </c>
      <c r="U3" s="4"/>
      <c r="V3" s="4"/>
      <c r="W3" s="4"/>
      <c r="X3" s="5">
        <f aca="true" t="shared" si="3" ref="X3:X9">SUM(Q3:W3)</f>
        <v>15</v>
      </c>
      <c r="Y3" s="6">
        <f aca="true" t="shared" si="4" ref="Y3:Y9">SUM(H3:I3,J3:P3,X3)</f>
        <v>190</v>
      </c>
      <c r="Z3" s="17">
        <v>1</v>
      </c>
      <c r="AA3" s="7" t="str">
        <f>Z3&amp;". "&amp;F3&amp;B3&amp;G3&amp;" ("&amp;C3&amp;") "&amp;Y3&amp;" pkt ("&amp;H3&amp;"/"&amp;I3&amp;"/"&amp;J3&amp;"/"&amp;K3&amp;"/"&amp;L3&amp;"/"&amp;M3&amp;"/"&amp;N3&amp;"/"&amp;O3&amp;"/"&amp;P3&amp;"/"&amp;X3&amp;")"</f>
        <v>1. [b][color=#a91414]Bartłomiej "Gandalf" Zielonka[/color][/b] (KKR) 190 pkt (23/22/19/21/17/13/21/21/18/15)</v>
      </c>
    </row>
    <row r="4" spans="1:35" s="11" customFormat="1" ht="16.5" customHeight="1">
      <c r="A4" s="21">
        <v>5</v>
      </c>
      <c r="B4" s="9" t="s">
        <v>9</v>
      </c>
      <c r="C4" s="8" t="s">
        <v>7</v>
      </c>
      <c r="D4" s="8" t="s">
        <v>8</v>
      </c>
      <c r="E4" s="9" t="str">
        <f t="shared" si="0"/>
        <v>#a91414</v>
      </c>
      <c r="F4" s="8" t="str">
        <f t="shared" si="1"/>
        <v>[b][color=#a91414]</v>
      </c>
      <c r="G4" s="8" t="str">
        <f t="shared" si="2"/>
        <v>[/color][/b]</v>
      </c>
      <c r="H4" s="22">
        <v>17</v>
      </c>
      <c r="I4" s="22">
        <v>14</v>
      </c>
      <c r="J4" s="10">
        <v>17</v>
      </c>
      <c r="K4" s="22">
        <v>13</v>
      </c>
      <c r="L4" s="22">
        <v>17</v>
      </c>
      <c r="M4" s="22">
        <v>15</v>
      </c>
      <c r="N4" s="22">
        <v>23</v>
      </c>
      <c r="O4" s="22">
        <v>17</v>
      </c>
      <c r="P4" s="22">
        <v>0</v>
      </c>
      <c r="Q4" s="8">
        <v>3</v>
      </c>
      <c r="R4" s="8">
        <v>3</v>
      </c>
      <c r="S4" s="8">
        <v>5</v>
      </c>
      <c r="T4" s="8">
        <v>4</v>
      </c>
      <c r="U4" s="8">
        <v>5</v>
      </c>
      <c r="V4" s="8">
        <v>5</v>
      </c>
      <c r="W4" s="8">
        <v>3</v>
      </c>
      <c r="X4" s="22">
        <f t="shared" si="3"/>
        <v>28</v>
      </c>
      <c r="Y4" s="6">
        <f t="shared" si="4"/>
        <v>161</v>
      </c>
      <c r="Z4" s="23">
        <v>2</v>
      </c>
      <c r="AA4" s="7" t="str">
        <f aca="true" t="shared" si="5" ref="AA4:AA9">Z4&amp;". "&amp;F4&amp;B4&amp;G4&amp;" ("&amp;C4&amp;") "&amp;Y4&amp;" pkt ("&amp;H4&amp;"/"&amp;I4&amp;"/"&amp;J4&amp;"/"&amp;K4&amp;"/"&amp;L4&amp;"/"&amp;M4&amp;"/"&amp;N4&amp;"/"&amp;O4&amp;"/"&amp;P4&amp;"/"&amp;X4&amp;")"</f>
        <v>2. [b][color=#a91414]Leszek "Haris" Jęczkowski[/color][/b] (KKR) 161 pkt (17/14/17/13/17/15/23/17/0/28)</v>
      </c>
      <c r="AB4" s="7"/>
      <c r="AC4" s="7"/>
      <c r="AD4" s="7"/>
      <c r="AE4" s="7"/>
      <c r="AF4" s="7"/>
      <c r="AG4" s="7"/>
      <c r="AH4" s="7"/>
      <c r="AI4" s="7"/>
    </row>
    <row r="5" spans="1:27" s="7" customFormat="1" ht="16.5" customHeight="1">
      <c r="A5" s="3">
        <v>3</v>
      </c>
      <c r="B5" s="20" t="s">
        <v>11</v>
      </c>
      <c r="C5" s="4" t="s">
        <v>7</v>
      </c>
      <c r="D5" s="4" t="s">
        <v>8</v>
      </c>
      <c r="E5" s="4" t="str">
        <f t="shared" si="0"/>
        <v>#a91414</v>
      </c>
      <c r="F5" s="4" t="str">
        <f t="shared" si="1"/>
        <v>[b][color=#a91414]</v>
      </c>
      <c r="G5" s="4" t="str">
        <f t="shared" si="2"/>
        <v>[/color][/b]</v>
      </c>
      <c r="H5" s="5">
        <v>14</v>
      </c>
      <c r="I5" s="5">
        <v>19</v>
      </c>
      <c r="J5" s="5">
        <v>15</v>
      </c>
      <c r="K5" s="5">
        <v>14</v>
      </c>
      <c r="L5" s="5">
        <v>17</v>
      </c>
      <c r="M5" s="5">
        <v>23</v>
      </c>
      <c r="N5" s="5">
        <v>16</v>
      </c>
      <c r="O5" s="5">
        <v>20</v>
      </c>
      <c r="P5" s="5">
        <v>0</v>
      </c>
      <c r="Q5" s="4">
        <v>3</v>
      </c>
      <c r="R5" s="4">
        <v>2</v>
      </c>
      <c r="S5" s="4">
        <v>5</v>
      </c>
      <c r="T5" s="4">
        <v>5</v>
      </c>
      <c r="U5" s="4">
        <v>2</v>
      </c>
      <c r="V5" s="4"/>
      <c r="W5" s="4"/>
      <c r="X5" s="5">
        <f t="shared" si="3"/>
        <v>17</v>
      </c>
      <c r="Y5" s="6">
        <f t="shared" si="4"/>
        <v>155</v>
      </c>
      <c r="Z5" s="25">
        <v>3</v>
      </c>
      <c r="AA5" s="7" t="str">
        <f t="shared" si="5"/>
        <v>3. [b][color=#a91414]Krzysztof "Fazik" Brzeziński[/color][/b] (KKR) 155 pkt (14/19/15/14/17/23/16/20/0/17)</v>
      </c>
    </row>
    <row r="6" spans="1:35" s="11" customFormat="1" ht="16.5" customHeight="1">
      <c r="A6" s="18">
        <v>4</v>
      </c>
      <c r="B6" s="8" t="s">
        <v>16</v>
      </c>
      <c r="C6" s="9" t="s">
        <v>7</v>
      </c>
      <c r="D6" s="9" t="s">
        <v>18</v>
      </c>
      <c r="E6" s="9" t="str">
        <f t="shared" si="0"/>
        <v>#206cdf</v>
      </c>
      <c r="F6" s="9" t="str">
        <f t="shared" si="1"/>
        <v>[b][color=#206cdf]</v>
      </c>
      <c r="G6" s="9" t="str">
        <f t="shared" si="2"/>
        <v>[/color][/b]</v>
      </c>
      <c r="H6" s="10">
        <v>18</v>
      </c>
      <c r="I6" s="10">
        <v>12</v>
      </c>
      <c r="J6" s="10">
        <v>15</v>
      </c>
      <c r="K6" s="10">
        <v>19</v>
      </c>
      <c r="L6" s="10">
        <v>12</v>
      </c>
      <c r="M6" s="10">
        <v>14</v>
      </c>
      <c r="N6" s="10">
        <v>12</v>
      </c>
      <c r="O6" s="10">
        <v>19</v>
      </c>
      <c r="P6" s="10">
        <v>18</v>
      </c>
      <c r="Q6" s="9">
        <v>4</v>
      </c>
      <c r="R6" s="9">
        <v>0</v>
      </c>
      <c r="S6" s="9"/>
      <c r="T6" s="9"/>
      <c r="U6" s="9"/>
      <c r="V6" s="9"/>
      <c r="W6" s="9"/>
      <c r="X6" s="22">
        <f t="shared" si="3"/>
        <v>4</v>
      </c>
      <c r="Y6" s="6">
        <f t="shared" si="4"/>
        <v>143</v>
      </c>
      <c r="Z6" s="19">
        <v>4</v>
      </c>
      <c r="AA6" s="7" t="str">
        <f t="shared" si="5"/>
        <v>4. [b][color=#206cdf]Maria "MaRysia" Buss[/color][/b] (KKR) 143 pkt (18/12/15/19/12/14/12/19/18/4)</v>
      </c>
      <c r="AB6" s="7"/>
      <c r="AC6" s="7"/>
      <c r="AD6" s="7"/>
      <c r="AE6" s="7"/>
      <c r="AF6" s="7"/>
      <c r="AG6" s="7"/>
      <c r="AH6" s="7"/>
      <c r="AI6" s="7"/>
    </row>
    <row r="7" spans="1:35" s="11" customFormat="1" ht="16.5" customHeight="1">
      <c r="A7" s="3">
        <v>2</v>
      </c>
      <c r="B7" s="20" t="s">
        <v>27</v>
      </c>
      <c r="C7" s="4" t="s">
        <v>7</v>
      </c>
      <c r="D7" s="4" t="s">
        <v>18</v>
      </c>
      <c r="E7" s="4" t="str">
        <f t="shared" si="0"/>
        <v>#206cdf</v>
      </c>
      <c r="F7" s="4" t="str">
        <f t="shared" si="1"/>
        <v>[b][color=#206cdf]</v>
      </c>
      <c r="G7" s="4" t="str">
        <f t="shared" si="2"/>
        <v>[/color][/b]</v>
      </c>
      <c r="H7" s="5">
        <v>16</v>
      </c>
      <c r="I7" s="5">
        <v>14</v>
      </c>
      <c r="J7" s="5">
        <v>12</v>
      </c>
      <c r="K7" s="5">
        <v>16</v>
      </c>
      <c r="L7" s="5">
        <v>7</v>
      </c>
      <c r="M7" s="5">
        <v>14</v>
      </c>
      <c r="N7" s="5">
        <v>18</v>
      </c>
      <c r="O7" s="5">
        <v>12</v>
      </c>
      <c r="P7" s="5">
        <v>18</v>
      </c>
      <c r="Q7" s="4">
        <v>3</v>
      </c>
      <c r="R7" s="4">
        <v>3</v>
      </c>
      <c r="S7" s="4">
        <v>2</v>
      </c>
      <c r="T7" s="4"/>
      <c r="U7" s="4"/>
      <c r="V7" s="4"/>
      <c r="W7" s="4"/>
      <c r="X7" s="5">
        <f t="shared" si="3"/>
        <v>8</v>
      </c>
      <c r="Y7" s="6">
        <f t="shared" si="4"/>
        <v>135</v>
      </c>
      <c r="Z7" s="44" t="s">
        <v>42</v>
      </c>
      <c r="AA7" s="7" t="str">
        <f t="shared" si="5"/>
        <v>5. [b][color=#206cdf]Anita Nowicka[/color][/b] (KKR) 135 pkt (16/14/12/16/7/14/18/12/18/8)</v>
      </c>
      <c r="AB7" s="7"/>
      <c r="AC7" s="7"/>
      <c r="AD7" s="7"/>
      <c r="AE7" s="7"/>
      <c r="AF7" s="7"/>
      <c r="AG7" s="7"/>
      <c r="AH7" s="7"/>
      <c r="AI7" s="7"/>
    </row>
    <row r="8" spans="1:27" s="7" customFormat="1" ht="16.5" customHeight="1">
      <c r="A8" s="21">
        <v>6</v>
      </c>
      <c r="B8" s="9" t="s">
        <v>12</v>
      </c>
      <c r="C8" s="8" t="s">
        <v>7</v>
      </c>
      <c r="D8" s="8" t="s">
        <v>15</v>
      </c>
      <c r="E8" s="9" t="str">
        <f t="shared" si="0"/>
        <v>#FF0000</v>
      </c>
      <c r="F8" s="8" t="str">
        <f t="shared" si="1"/>
        <v>[b][color=#FF0000]</v>
      </c>
      <c r="G8" s="8" t="str">
        <f t="shared" si="2"/>
        <v>[/color][/b]</v>
      </c>
      <c r="H8" s="22">
        <v>10</v>
      </c>
      <c r="I8" s="22">
        <v>17</v>
      </c>
      <c r="J8" s="10">
        <v>14</v>
      </c>
      <c r="K8" s="22">
        <v>15</v>
      </c>
      <c r="L8" s="22">
        <v>5</v>
      </c>
      <c r="M8" s="22">
        <v>20</v>
      </c>
      <c r="N8" s="22">
        <v>14</v>
      </c>
      <c r="O8" s="22">
        <v>15</v>
      </c>
      <c r="P8" s="22">
        <v>10</v>
      </c>
      <c r="Q8" s="8">
        <v>4</v>
      </c>
      <c r="R8" s="8">
        <v>4</v>
      </c>
      <c r="S8" s="8">
        <v>3</v>
      </c>
      <c r="T8" s="8">
        <v>0</v>
      </c>
      <c r="U8" s="8"/>
      <c r="V8" s="8"/>
      <c r="W8" s="8"/>
      <c r="X8" s="22">
        <f t="shared" si="3"/>
        <v>11</v>
      </c>
      <c r="Y8" s="6">
        <f t="shared" si="4"/>
        <v>131</v>
      </c>
      <c r="Z8" s="23">
        <v>6</v>
      </c>
      <c r="AA8" s="7" t="str">
        <f t="shared" si="5"/>
        <v>6. [b][color=#FF0000]Dorota "Dorotka" Janiszewska[/color][/b] (KKR) 131 pkt (10/17/14/15/5/20/14/15/10/11)</v>
      </c>
    </row>
    <row r="9" spans="1:35" s="11" customFormat="1" ht="16.5" customHeight="1">
      <c r="A9" s="26">
        <v>1</v>
      </c>
      <c r="B9" s="20" t="s">
        <v>24</v>
      </c>
      <c r="C9" s="20" t="s">
        <v>7</v>
      </c>
      <c r="D9" s="20" t="s">
        <v>18</v>
      </c>
      <c r="E9" s="4" t="str">
        <f t="shared" si="0"/>
        <v>#206cdf</v>
      </c>
      <c r="F9" s="20" t="str">
        <f t="shared" si="1"/>
        <v>[b][color=#206cdf]</v>
      </c>
      <c r="G9" s="20" t="str">
        <f t="shared" si="2"/>
        <v>[/color][/b]</v>
      </c>
      <c r="H9" s="27">
        <v>6</v>
      </c>
      <c r="I9" s="27">
        <v>3</v>
      </c>
      <c r="J9" s="5">
        <v>20</v>
      </c>
      <c r="K9" s="27">
        <v>5</v>
      </c>
      <c r="L9" s="27">
        <v>4</v>
      </c>
      <c r="M9" s="27">
        <v>9</v>
      </c>
      <c r="N9" s="27">
        <v>10</v>
      </c>
      <c r="O9" s="27">
        <v>14</v>
      </c>
      <c r="P9" s="27">
        <v>24</v>
      </c>
      <c r="Q9" s="20">
        <v>3</v>
      </c>
      <c r="R9" s="20">
        <v>4</v>
      </c>
      <c r="S9" s="20">
        <v>2</v>
      </c>
      <c r="T9" s="20"/>
      <c r="U9" s="20"/>
      <c r="V9" s="20"/>
      <c r="W9" s="20"/>
      <c r="X9" s="27">
        <f t="shared" si="3"/>
        <v>9</v>
      </c>
      <c r="Y9" s="6">
        <f t="shared" si="4"/>
        <v>104</v>
      </c>
      <c r="Z9" s="28">
        <v>7</v>
      </c>
      <c r="AA9" s="7" t="str">
        <f t="shared" si="5"/>
        <v>7. [b][color=#206cdf]Mateusz Labuda[/color][/b] (KKR) 104 pkt (6/3/20/5/4/9/10/14/24/9)</v>
      </c>
      <c r="AB9" s="7"/>
      <c r="AC9" s="7"/>
      <c r="AD9" s="7"/>
      <c r="AE9" s="7"/>
      <c r="AF9" s="7"/>
      <c r="AG9" s="7"/>
      <c r="AH9" s="7"/>
      <c r="AI9" s="7"/>
    </row>
    <row r="10" spans="2:35" ht="12.75">
      <c r="B10" s="12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75">
      <c r="A11" s="1" t="s">
        <v>7</v>
      </c>
      <c r="B11" s="15" t="s">
        <v>10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27:35" ht="12.75">
      <c r="AA12" s="7"/>
      <c r="AB12" s="7"/>
      <c r="AC12" s="7"/>
      <c r="AD12" s="7"/>
      <c r="AE12" s="7"/>
      <c r="AF12" s="7"/>
      <c r="AG12" s="7"/>
      <c r="AH12" s="7"/>
      <c r="AI12" s="7"/>
    </row>
    <row r="13" spans="27:35" ht="12.75">
      <c r="AA13" s="7"/>
      <c r="AB13" s="7"/>
      <c r="AC13" s="7"/>
      <c r="AD13" s="7"/>
      <c r="AE13" s="7"/>
      <c r="AF13" s="7"/>
      <c r="AG13" s="7"/>
      <c r="AH13" s="7"/>
      <c r="AI13" s="7"/>
    </row>
    <row r="14" ht="12.75">
      <c r="B14" s="24"/>
    </row>
    <row r="15" ht="12.75">
      <c r="B15" s="12"/>
    </row>
    <row r="16" ht="12.75">
      <c r="B16" s="24"/>
    </row>
    <row r="17" ht="12.75">
      <c r="B17" s="24"/>
    </row>
    <row r="18" ht="12.75">
      <c r="B18" s="24"/>
    </row>
    <row r="27" spans="8:16" ht="12.75">
      <c r="H27" s="16"/>
      <c r="I27" s="16"/>
      <c r="K27" s="16"/>
      <c r="L27" s="16"/>
      <c r="M27" s="16"/>
      <c r="N27" s="16"/>
      <c r="O27" s="16"/>
      <c r="P27" s="16"/>
    </row>
    <row r="28" spans="8:16" ht="12.75">
      <c r="H28" s="16"/>
      <c r="I28" s="16"/>
      <c r="K28" s="16"/>
      <c r="L28" s="16"/>
      <c r="M28" s="16"/>
      <c r="N28" s="16"/>
      <c r="O28" s="16"/>
      <c r="P28" s="16"/>
    </row>
    <row r="29" spans="8:16" ht="12.75">
      <c r="H29" s="16"/>
      <c r="I29" s="16"/>
      <c r="K29" s="16"/>
      <c r="L29" s="16"/>
      <c r="M29" s="16"/>
      <c r="N29" s="16"/>
      <c r="O29" s="16"/>
      <c r="P29" s="16"/>
    </row>
    <row r="30" spans="8:16" ht="12.75">
      <c r="H30" s="16"/>
      <c r="I30" s="16"/>
      <c r="K30" s="16"/>
      <c r="L30" s="16"/>
      <c r="M30" s="16"/>
      <c r="N30" s="16"/>
      <c r="O30" s="16"/>
      <c r="P30" s="16"/>
    </row>
    <row r="31" spans="8:16" ht="12.75">
      <c r="H31" s="16"/>
      <c r="I31" s="16"/>
      <c r="K31" s="16"/>
      <c r="L31" s="16"/>
      <c r="M31" s="16"/>
      <c r="N31" s="16"/>
      <c r="O31" s="16"/>
      <c r="P31" s="16"/>
    </row>
    <row r="32" spans="8:16" ht="12.75">
      <c r="H32" s="16"/>
      <c r="I32" s="16"/>
      <c r="K32" s="16"/>
      <c r="L32" s="16"/>
      <c r="M32" s="16"/>
      <c r="N32" s="16"/>
      <c r="O32" s="16"/>
      <c r="P32" s="16"/>
    </row>
    <row r="33" spans="8:16" ht="12.75">
      <c r="H33" s="16"/>
      <c r="I33" s="16"/>
      <c r="K33" s="16"/>
      <c r="L33" s="16"/>
      <c r="M33" s="16"/>
      <c r="N33" s="16"/>
      <c r="O33" s="16"/>
      <c r="P33" s="16"/>
    </row>
    <row r="34" spans="8:16" ht="12.75">
      <c r="H34" s="16"/>
      <c r="I34" s="16"/>
      <c r="K34" s="16"/>
      <c r="L34" s="16"/>
      <c r="M34" s="16"/>
      <c r="N34" s="16"/>
      <c r="O34" s="16"/>
      <c r="P34" s="16"/>
    </row>
    <row r="35" spans="8:16" ht="12.75">
      <c r="H35" s="16"/>
      <c r="I35" s="16"/>
      <c r="K35" s="16"/>
      <c r="L35" s="16"/>
      <c r="M35" s="16"/>
      <c r="N35" s="16"/>
      <c r="O35" s="16"/>
      <c r="P35" s="16"/>
    </row>
    <row r="36" spans="8:16" ht="12.75">
      <c r="H36" s="16"/>
      <c r="I36" s="16"/>
      <c r="J36" s="16"/>
      <c r="K36" s="16"/>
      <c r="L36" s="16"/>
      <c r="M36" s="16"/>
      <c r="N36" s="16"/>
      <c r="O36" s="16"/>
      <c r="P36" s="16"/>
    </row>
    <row r="37" spans="8:16" ht="12.75">
      <c r="H37" s="16"/>
      <c r="I37" s="16"/>
      <c r="J37" s="16"/>
      <c r="K37" s="16"/>
      <c r="L37" s="16"/>
      <c r="M37" s="16"/>
      <c r="N37" s="16"/>
      <c r="O37" s="16"/>
      <c r="P37" s="16"/>
    </row>
    <row r="38" ht="12.75">
      <c r="J38" s="16"/>
    </row>
  </sheetData>
  <mergeCells count="15">
    <mergeCell ref="O1:O2"/>
    <mergeCell ref="N1:N2"/>
    <mergeCell ref="J1:J2"/>
    <mergeCell ref="K1:K2"/>
    <mergeCell ref="L1:L2"/>
    <mergeCell ref="M1:M2"/>
    <mergeCell ref="A1:A2"/>
    <mergeCell ref="B1:B2"/>
    <mergeCell ref="H1:H2"/>
    <mergeCell ref="I1:I2"/>
    <mergeCell ref="C1:C2"/>
    <mergeCell ref="Y1:Y2"/>
    <mergeCell ref="Q1:X1"/>
    <mergeCell ref="Z1:Z2"/>
    <mergeCell ref="P1:P2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0"/>
  <sheetViews>
    <sheetView workbookViewId="0" topLeftCell="A1">
      <selection activeCell="A1" sqref="A1:A2"/>
    </sheetView>
  </sheetViews>
  <sheetFormatPr defaultColWidth="9.140625" defaultRowHeight="12.75"/>
  <cols>
    <col min="1" max="1" width="8.8515625" style="1" customWidth="1"/>
    <col min="2" max="2" width="29.8515625" style="0" customWidth="1"/>
    <col min="3" max="3" width="14.57421875" style="0" customWidth="1"/>
    <col min="4" max="4" width="9.140625" style="0" hidden="1" customWidth="1"/>
    <col min="5" max="5" width="8.00390625" style="0" hidden="1" customWidth="1"/>
    <col min="6" max="6" width="16.28125" style="0" hidden="1" customWidth="1"/>
    <col min="7" max="7" width="5.8515625" style="0" hidden="1" customWidth="1"/>
    <col min="8" max="14" width="4.7109375" style="7" customWidth="1"/>
    <col min="15" max="19" width="3.7109375" style="7" customWidth="1"/>
    <col min="20" max="20" width="4.7109375" style="7" customWidth="1"/>
    <col min="21" max="21" width="6.7109375" style="13" customWidth="1"/>
    <col min="22" max="22" width="7.28125" style="14" customWidth="1"/>
    <col min="23" max="23" width="6.7109375" style="0" hidden="1" customWidth="1"/>
    <col min="24" max="26" width="6.7109375" style="0" customWidth="1"/>
  </cols>
  <sheetData>
    <row r="1" spans="1:22" s="1" customFormat="1" ht="16.5" customHeight="1">
      <c r="A1" s="50" t="s">
        <v>0</v>
      </c>
      <c r="B1" s="47" t="s">
        <v>1</v>
      </c>
      <c r="C1" s="47" t="s">
        <v>2</v>
      </c>
      <c r="D1" s="2"/>
      <c r="E1" s="2"/>
      <c r="F1" s="2"/>
      <c r="G1" s="2"/>
      <c r="H1" s="46">
        <v>1</v>
      </c>
      <c r="I1" s="46">
        <v>2</v>
      </c>
      <c r="J1" s="48">
        <v>3</v>
      </c>
      <c r="K1" s="48">
        <v>4</v>
      </c>
      <c r="L1" s="48">
        <v>5</v>
      </c>
      <c r="M1" s="48">
        <v>6</v>
      </c>
      <c r="N1" s="48">
        <v>7</v>
      </c>
      <c r="O1" s="46">
        <v>8</v>
      </c>
      <c r="P1" s="46"/>
      <c r="Q1" s="46"/>
      <c r="R1" s="46"/>
      <c r="S1" s="46"/>
      <c r="T1" s="46"/>
      <c r="U1" s="45" t="s">
        <v>3</v>
      </c>
      <c r="V1" s="47" t="s">
        <v>4</v>
      </c>
    </row>
    <row r="2" spans="1:31" s="1" customFormat="1" ht="16.5" customHeight="1">
      <c r="A2" s="50"/>
      <c r="B2" s="47"/>
      <c r="C2" s="47"/>
      <c r="D2" s="2"/>
      <c r="E2" s="2"/>
      <c r="F2" s="2"/>
      <c r="G2" s="2"/>
      <c r="H2" s="46"/>
      <c r="I2" s="46"/>
      <c r="J2" s="49"/>
      <c r="K2" s="49"/>
      <c r="L2" s="49"/>
      <c r="M2" s="49"/>
      <c r="N2" s="49"/>
      <c r="O2" s="3">
        <v>1</v>
      </c>
      <c r="P2" s="3">
        <v>2</v>
      </c>
      <c r="Q2" s="3">
        <v>3</v>
      </c>
      <c r="R2" s="3">
        <v>4</v>
      </c>
      <c r="S2" s="3">
        <v>5</v>
      </c>
      <c r="T2" s="3" t="s">
        <v>5</v>
      </c>
      <c r="U2" s="45"/>
      <c r="V2" s="47"/>
      <c r="W2" s="42"/>
      <c r="X2" s="42"/>
      <c r="Y2" s="42"/>
      <c r="Z2" s="42"/>
      <c r="AA2" s="42"/>
      <c r="AB2" s="42"/>
      <c r="AC2" s="42"/>
      <c r="AD2" s="42"/>
      <c r="AE2" s="42"/>
    </row>
    <row r="3" spans="1:23" s="7" customFormat="1" ht="16.5" customHeight="1">
      <c r="A3" s="3">
        <v>4</v>
      </c>
      <c r="B3" s="20" t="s">
        <v>11</v>
      </c>
      <c r="C3" s="4" t="s">
        <v>7</v>
      </c>
      <c r="D3" s="4" t="s">
        <v>8</v>
      </c>
      <c r="E3" s="4" t="str">
        <f aca="true" t="shared" si="0" ref="E3:E11">IF(D3="","Brak",IF(D3="Brat","#a91414",IF(D3="Przyjaciel","#7249b6",IF(D3="BS","#20734b",IF(D3="CR","#808080",IF(D3="Nowicjusz","#206cdf",IF(D3="Kompan","#D78428",IF(D3="Dorotka","#FF0000","ERROR"))))))))</f>
        <v>#a91414</v>
      </c>
      <c r="F3" s="4" t="str">
        <f aca="true" t="shared" si="1" ref="F3:F11">IF(E3="Brak","[b]","[b][color="&amp;E3&amp;"]")</f>
        <v>[b][color=#a91414]</v>
      </c>
      <c r="G3" s="4" t="str">
        <f aca="true" t="shared" si="2" ref="G3:G11">IF(E3="Brak","[/b]","[/color][/b]")</f>
        <v>[/color][/b]</v>
      </c>
      <c r="H3" s="5">
        <v>13</v>
      </c>
      <c r="I3" s="5">
        <v>15</v>
      </c>
      <c r="J3" s="5">
        <v>18</v>
      </c>
      <c r="K3" s="5">
        <v>14</v>
      </c>
      <c r="L3" s="5">
        <v>24</v>
      </c>
      <c r="M3" s="5">
        <v>22</v>
      </c>
      <c r="N3" s="5">
        <v>21</v>
      </c>
      <c r="O3" s="4">
        <v>2</v>
      </c>
      <c r="P3" s="4">
        <v>3</v>
      </c>
      <c r="Q3" s="4">
        <v>4</v>
      </c>
      <c r="R3" s="4">
        <v>4</v>
      </c>
      <c r="S3" s="4">
        <v>4</v>
      </c>
      <c r="T3" s="27">
        <f aca="true" t="shared" si="3" ref="T3:T11">SUM(O3:S3)</f>
        <v>17</v>
      </c>
      <c r="U3" s="6">
        <f aca="true" t="shared" si="4" ref="U3:U11">SUM(H3:I3,J3:N3,T3)</f>
        <v>144</v>
      </c>
      <c r="V3" s="17">
        <v>1</v>
      </c>
      <c r="W3" s="7" t="str">
        <f>V3&amp;". "&amp;F3&amp;B3&amp;G3&amp;" ("&amp;C3&amp;") "&amp;U3&amp;" pkt ("&amp;H3&amp;"/"&amp;I3&amp;"/"&amp;J3&amp;"/"&amp;K3&amp;"/"&amp;L3&amp;"/"&amp;M3&amp;"/"&amp;N3&amp;"/"&amp;T3&amp;")"</f>
        <v>1. [b][color=#a91414]Krzysztof "Fazik" Brzeziński[/color][/b] (KKR) 144 pkt (13/15/18/14/24/22/21/17)</v>
      </c>
    </row>
    <row r="4" spans="1:31" s="11" customFormat="1" ht="16.5" customHeight="1">
      <c r="A4" s="21">
        <v>7</v>
      </c>
      <c r="B4" s="8" t="s">
        <v>6</v>
      </c>
      <c r="C4" s="8" t="s">
        <v>7</v>
      </c>
      <c r="D4" s="8" t="s">
        <v>8</v>
      </c>
      <c r="E4" s="9" t="str">
        <f t="shared" si="0"/>
        <v>#a91414</v>
      </c>
      <c r="F4" s="8" t="str">
        <f t="shared" si="1"/>
        <v>[b][color=#a91414]</v>
      </c>
      <c r="G4" s="8" t="str">
        <f t="shared" si="2"/>
        <v>[/color][/b]</v>
      </c>
      <c r="H4" s="22">
        <v>11</v>
      </c>
      <c r="I4" s="22">
        <v>13</v>
      </c>
      <c r="J4" s="10">
        <v>13</v>
      </c>
      <c r="K4" s="22">
        <v>11</v>
      </c>
      <c r="L4" s="22">
        <v>4</v>
      </c>
      <c r="M4" s="22">
        <v>12</v>
      </c>
      <c r="N4" s="22">
        <v>11</v>
      </c>
      <c r="O4" s="8">
        <v>2</v>
      </c>
      <c r="P4" s="8">
        <v>0</v>
      </c>
      <c r="Q4" s="8"/>
      <c r="R4" s="8"/>
      <c r="S4" s="8"/>
      <c r="T4" s="22">
        <f t="shared" si="3"/>
        <v>2</v>
      </c>
      <c r="U4" s="6">
        <f t="shared" si="4"/>
        <v>77</v>
      </c>
      <c r="V4" s="23">
        <v>2</v>
      </c>
      <c r="W4" s="7" t="str">
        <f aca="true" t="shared" si="5" ref="W4:W11">V4&amp;". "&amp;F4&amp;B4&amp;G4&amp;" ("&amp;C4&amp;") "&amp;U4&amp;" pkt ("&amp;H4&amp;"/"&amp;I4&amp;"/"&amp;J4&amp;"/"&amp;K4&amp;"/"&amp;L4&amp;"/"&amp;M4&amp;"/"&amp;N4&amp;"/"&amp;T4&amp;")"</f>
        <v>2. [b][color=#a91414]Bartłomiej "Gandalf" Zielonka[/color][/b] (KKR) 77 pkt (11/13/13/11/4/12/11/2)</v>
      </c>
      <c r="X4" s="7"/>
      <c r="Y4" s="7"/>
      <c r="Z4" s="7"/>
      <c r="AA4" s="7"/>
      <c r="AB4" s="7"/>
      <c r="AC4" s="7"/>
      <c r="AD4" s="7"/>
      <c r="AE4" s="7"/>
    </row>
    <row r="5" spans="1:23" s="7" customFormat="1" ht="16.5" customHeight="1">
      <c r="A5" s="26">
        <v>9</v>
      </c>
      <c r="B5" s="20" t="s">
        <v>48</v>
      </c>
      <c r="C5" s="20" t="s">
        <v>7</v>
      </c>
      <c r="D5" s="20" t="s">
        <v>8</v>
      </c>
      <c r="E5" s="4" t="str">
        <f t="shared" si="0"/>
        <v>#a91414</v>
      </c>
      <c r="F5" s="20" t="str">
        <f t="shared" si="1"/>
        <v>[b][color=#a91414]</v>
      </c>
      <c r="G5" s="20" t="str">
        <f t="shared" si="2"/>
        <v>[/color][/b]</v>
      </c>
      <c r="H5" s="27">
        <v>11</v>
      </c>
      <c r="I5" s="27">
        <v>9</v>
      </c>
      <c r="J5" s="5">
        <v>6</v>
      </c>
      <c r="K5" s="27">
        <v>7</v>
      </c>
      <c r="L5" s="27">
        <v>8</v>
      </c>
      <c r="M5" s="27">
        <v>11</v>
      </c>
      <c r="N5" s="27">
        <v>5</v>
      </c>
      <c r="O5" s="20">
        <v>1</v>
      </c>
      <c r="P5" s="20">
        <v>0</v>
      </c>
      <c r="Q5" s="20"/>
      <c r="R5" s="20"/>
      <c r="S5" s="20"/>
      <c r="T5" s="27">
        <f t="shared" si="3"/>
        <v>1</v>
      </c>
      <c r="U5" s="6">
        <f t="shared" si="4"/>
        <v>58</v>
      </c>
      <c r="V5" s="28">
        <v>3</v>
      </c>
      <c r="W5" s="7" t="str">
        <f t="shared" si="5"/>
        <v>3. [b][color=#a91414]Michał Danes[/color][/b] (KKR) 58 pkt (11/9/6/7/8/11/5/1)</v>
      </c>
    </row>
    <row r="6" spans="1:31" s="11" customFormat="1" ht="16.5" customHeight="1">
      <c r="A6" s="18">
        <v>3</v>
      </c>
      <c r="B6" s="8" t="s">
        <v>24</v>
      </c>
      <c r="C6" s="9" t="s">
        <v>7</v>
      </c>
      <c r="D6" s="9" t="s">
        <v>18</v>
      </c>
      <c r="E6" s="9" t="str">
        <f t="shared" si="0"/>
        <v>#206cdf</v>
      </c>
      <c r="F6" s="9" t="str">
        <f t="shared" si="1"/>
        <v>[b][color=#206cdf]</v>
      </c>
      <c r="G6" s="9" t="str">
        <f t="shared" si="2"/>
        <v>[/color][/b]</v>
      </c>
      <c r="H6" s="10">
        <v>2</v>
      </c>
      <c r="I6" s="10">
        <v>6</v>
      </c>
      <c r="J6" s="10">
        <v>2</v>
      </c>
      <c r="K6" s="10">
        <v>8</v>
      </c>
      <c r="L6" s="10">
        <v>4</v>
      </c>
      <c r="M6" s="10">
        <v>4</v>
      </c>
      <c r="N6" s="10">
        <v>2</v>
      </c>
      <c r="O6" s="9">
        <v>0</v>
      </c>
      <c r="P6" s="9"/>
      <c r="Q6" s="9"/>
      <c r="R6" s="9"/>
      <c r="S6" s="9"/>
      <c r="T6" s="10">
        <f t="shared" si="3"/>
        <v>0</v>
      </c>
      <c r="U6" s="6">
        <f t="shared" si="4"/>
        <v>28</v>
      </c>
      <c r="V6" s="38">
        <v>4</v>
      </c>
      <c r="W6" s="7" t="str">
        <f t="shared" si="5"/>
        <v>4. [b][color=#206cdf]Mateusz Labuda[/color][/b] (KKR) 28 pkt (2/6/2/8/4/4/2/0)</v>
      </c>
      <c r="X6" s="7"/>
      <c r="Y6" s="7"/>
      <c r="Z6" s="7"/>
      <c r="AA6" s="7"/>
      <c r="AB6" s="7"/>
      <c r="AC6" s="7"/>
      <c r="AD6" s="7"/>
      <c r="AE6" s="7"/>
    </row>
    <row r="7" spans="1:31" s="11" customFormat="1" ht="16.5" customHeight="1">
      <c r="A7" s="3">
        <v>1</v>
      </c>
      <c r="B7" s="20" t="s">
        <v>43</v>
      </c>
      <c r="C7" s="4" t="s">
        <v>22</v>
      </c>
      <c r="D7" s="4"/>
      <c r="E7" s="4" t="str">
        <f t="shared" si="0"/>
        <v>Brak</v>
      </c>
      <c r="F7" s="4" t="str">
        <f t="shared" si="1"/>
        <v>[b]</v>
      </c>
      <c r="G7" s="4" t="str">
        <f t="shared" si="2"/>
        <v>[/b]</v>
      </c>
      <c r="H7" s="5">
        <v>8</v>
      </c>
      <c r="I7" s="5">
        <v>4</v>
      </c>
      <c r="J7" s="5">
        <v>0</v>
      </c>
      <c r="K7" s="5">
        <v>7</v>
      </c>
      <c r="L7" s="5">
        <v>0</v>
      </c>
      <c r="M7" s="5">
        <v>7</v>
      </c>
      <c r="N7" s="5">
        <v>1</v>
      </c>
      <c r="O7" s="4">
        <v>0</v>
      </c>
      <c r="P7" s="4"/>
      <c r="Q7" s="4"/>
      <c r="R7" s="4"/>
      <c r="S7" s="4"/>
      <c r="T7" s="5">
        <f t="shared" si="3"/>
        <v>0</v>
      </c>
      <c r="U7" s="6">
        <f t="shared" si="4"/>
        <v>27</v>
      </c>
      <c r="V7" s="17">
        <v>5</v>
      </c>
      <c r="W7" s="7" t="str">
        <f t="shared" si="5"/>
        <v>5. [b]Kamil "Diabeł" Paszewski[/b] (Koszalin) 27 pkt (8/4/0/7/0/7/1/0)</v>
      </c>
      <c r="X7" s="7"/>
      <c r="Y7" s="7"/>
      <c r="Z7" s="7"/>
      <c r="AA7" s="7"/>
      <c r="AB7" s="7"/>
      <c r="AC7" s="7"/>
      <c r="AD7" s="7"/>
      <c r="AE7" s="7"/>
    </row>
    <row r="8" spans="1:23" s="7" customFormat="1" ht="16.5" customHeight="1">
      <c r="A8" s="18">
        <v>5</v>
      </c>
      <c r="B8" s="8" t="s">
        <v>44</v>
      </c>
      <c r="C8" s="9" t="s">
        <v>45</v>
      </c>
      <c r="D8" s="9"/>
      <c r="E8" s="9" t="str">
        <f t="shared" si="0"/>
        <v>Brak</v>
      </c>
      <c r="F8" s="9" t="str">
        <f t="shared" si="1"/>
        <v>[b]</v>
      </c>
      <c r="G8" s="9" t="str">
        <f t="shared" si="2"/>
        <v>[/b]</v>
      </c>
      <c r="H8" s="10">
        <v>7</v>
      </c>
      <c r="I8" s="10">
        <v>2</v>
      </c>
      <c r="J8" s="10">
        <v>1</v>
      </c>
      <c r="K8" s="10">
        <v>5</v>
      </c>
      <c r="L8" s="10">
        <v>0</v>
      </c>
      <c r="M8" s="10">
        <v>5</v>
      </c>
      <c r="N8" s="10">
        <v>2</v>
      </c>
      <c r="O8" s="9">
        <v>0</v>
      </c>
      <c r="P8" s="9"/>
      <c r="Q8" s="9"/>
      <c r="R8" s="9"/>
      <c r="S8" s="9"/>
      <c r="T8" s="10">
        <f t="shared" si="3"/>
        <v>0</v>
      </c>
      <c r="U8" s="6">
        <f t="shared" si="4"/>
        <v>22</v>
      </c>
      <c r="V8" s="43" t="s">
        <v>37</v>
      </c>
      <c r="W8" s="7" t="str">
        <f t="shared" si="5"/>
        <v>6. [b]Piotr ze Świdwin[/b] (PDMvM) 22 pkt (7/2/1/5/0/5/2/0)</v>
      </c>
    </row>
    <row r="9" spans="1:31" s="11" customFormat="1" ht="16.5" customHeight="1">
      <c r="A9" s="26">
        <v>2</v>
      </c>
      <c r="B9" s="4" t="s">
        <v>16</v>
      </c>
      <c r="C9" s="20" t="s">
        <v>7</v>
      </c>
      <c r="D9" s="20" t="s">
        <v>18</v>
      </c>
      <c r="E9" s="4" t="str">
        <f t="shared" si="0"/>
        <v>#206cdf</v>
      </c>
      <c r="F9" s="20" t="str">
        <f t="shared" si="1"/>
        <v>[b][color=#206cdf]</v>
      </c>
      <c r="G9" s="20" t="str">
        <f t="shared" si="2"/>
        <v>[/color][/b]</v>
      </c>
      <c r="H9" s="27">
        <v>4</v>
      </c>
      <c r="I9" s="27">
        <v>2</v>
      </c>
      <c r="J9" s="5">
        <v>5</v>
      </c>
      <c r="K9" s="27">
        <v>0</v>
      </c>
      <c r="L9" s="27">
        <v>2</v>
      </c>
      <c r="M9" s="27">
        <v>3</v>
      </c>
      <c r="N9" s="27">
        <v>0</v>
      </c>
      <c r="O9" s="20">
        <v>5</v>
      </c>
      <c r="P9" s="20">
        <v>0</v>
      </c>
      <c r="Q9" s="20"/>
      <c r="R9" s="20"/>
      <c r="S9" s="20"/>
      <c r="T9" s="27">
        <f t="shared" si="3"/>
        <v>5</v>
      </c>
      <c r="U9" s="6">
        <f t="shared" si="4"/>
        <v>21</v>
      </c>
      <c r="V9" s="28" t="s">
        <v>49</v>
      </c>
      <c r="W9" s="7" t="str">
        <f t="shared" si="5"/>
        <v>7-8. [b][color=#206cdf]Maria "MaRysia" Buss[/color][/b] (KKR) 21 pkt (4/2/5/0/2/3/0/5)</v>
      </c>
      <c r="X9" s="7"/>
      <c r="Y9" s="7"/>
      <c r="Z9" s="7"/>
      <c r="AA9" s="7"/>
      <c r="AB9" s="7"/>
      <c r="AC9" s="7"/>
      <c r="AD9" s="7"/>
      <c r="AE9" s="7"/>
    </row>
    <row r="10" spans="1:23" s="7" customFormat="1" ht="16.5" customHeight="1">
      <c r="A10" s="21">
        <v>8</v>
      </c>
      <c r="B10" s="9" t="s">
        <v>47</v>
      </c>
      <c r="C10" s="8" t="s">
        <v>22</v>
      </c>
      <c r="D10" s="8"/>
      <c r="E10" s="9" t="str">
        <f t="shared" si="0"/>
        <v>Brak</v>
      </c>
      <c r="F10" s="8" t="str">
        <f t="shared" si="1"/>
        <v>[b]</v>
      </c>
      <c r="G10" s="8" t="str">
        <f t="shared" si="2"/>
        <v>[/b]</v>
      </c>
      <c r="H10" s="22">
        <v>5</v>
      </c>
      <c r="I10" s="22">
        <v>1</v>
      </c>
      <c r="J10" s="10">
        <v>4</v>
      </c>
      <c r="K10" s="22">
        <v>2</v>
      </c>
      <c r="L10" s="22">
        <v>2</v>
      </c>
      <c r="M10" s="22">
        <v>0</v>
      </c>
      <c r="N10" s="22">
        <v>7</v>
      </c>
      <c r="O10" s="8">
        <v>0</v>
      </c>
      <c r="P10" s="8"/>
      <c r="Q10" s="8"/>
      <c r="R10" s="8"/>
      <c r="S10" s="8"/>
      <c r="T10" s="22">
        <f t="shared" si="3"/>
        <v>0</v>
      </c>
      <c r="U10" s="6">
        <f t="shared" si="4"/>
        <v>21</v>
      </c>
      <c r="V10" s="23" t="s">
        <v>49</v>
      </c>
      <c r="W10" s="7" t="str">
        <f t="shared" si="5"/>
        <v>7-8. [b]Osa[/b] (Koszalin) 21 pkt (5/1/4/2/2/0/7/0)</v>
      </c>
    </row>
    <row r="11" spans="1:31" s="11" customFormat="1" ht="16.5" customHeight="1">
      <c r="A11" s="26">
        <v>6</v>
      </c>
      <c r="B11" s="4" t="s">
        <v>12</v>
      </c>
      <c r="C11" s="20" t="s">
        <v>7</v>
      </c>
      <c r="D11" s="20" t="s">
        <v>15</v>
      </c>
      <c r="E11" s="4" t="str">
        <f t="shared" si="0"/>
        <v>#FF0000</v>
      </c>
      <c r="F11" s="20" t="str">
        <f t="shared" si="1"/>
        <v>[b][color=#FF0000]</v>
      </c>
      <c r="G11" s="20" t="str">
        <f t="shared" si="2"/>
        <v>[/color][/b]</v>
      </c>
      <c r="H11" s="27">
        <v>4</v>
      </c>
      <c r="I11" s="27">
        <v>12</v>
      </c>
      <c r="J11" s="5">
        <v>2</v>
      </c>
      <c r="K11" s="27" t="s">
        <v>19</v>
      </c>
      <c r="L11" s="27" t="s">
        <v>19</v>
      </c>
      <c r="M11" s="27" t="s">
        <v>19</v>
      </c>
      <c r="N11" s="27" t="s">
        <v>19</v>
      </c>
      <c r="O11" s="20" t="s">
        <v>19</v>
      </c>
      <c r="P11" s="20"/>
      <c r="Q11" s="20"/>
      <c r="R11" s="20"/>
      <c r="S11" s="20"/>
      <c r="T11" s="27">
        <f t="shared" si="3"/>
        <v>0</v>
      </c>
      <c r="U11" s="6">
        <f t="shared" si="4"/>
        <v>18</v>
      </c>
      <c r="V11" s="28">
        <v>9</v>
      </c>
      <c r="W11" s="7" t="str">
        <f t="shared" si="5"/>
        <v>9. [b][color=#FF0000]Dorota "Dorotka" Janiszewska[/color][/b] (KKR) 18 pkt (4/12/2/-/-/-/-/0)</v>
      </c>
      <c r="X11" s="7"/>
      <c r="Y11" s="7"/>
      <c r="Z11" s="7"/>
      <c r="AA11" s="7"/>
      <c r="AB11" s="7"/>
      <c r="AC11" s="7"/>
      <c r="AD11" s="7"/>
      <c r="AE11" s="7"/>
    </row>
    <row r="12" spans="2:31" ht="12.75">
      <c r="B12" s="12"/>
      <c r="W12" s="7"/>
      <c r="X12" s="7"/>
      <c r="Y12" s="7"/>
      <c r="Z12" s="7"/>
      <c r="AA12" s="7"/>
      <c r="AB12" s="7"/>
      <c r="AC12" s="7"/>
      <c r="AD12" s="7"/>
      <c r="AE12" s="7"/>
    </row>
    <row r="13" spans="1:31" ht="12.75">
      <c r="A13" s="1" t="s">
        <v>7</v>
      </c>
      <c r="B13" s="15" t="s">
        <v>10</v>
      </c>
      <c r="W13" s="7"/>
      <c r="X13" s="7"/>
      <c r="Y13" s="7"/>
      <c r="Z13" s="7"/>
      <c r="AA13" s="7"/>
      <c r="AB13" s="7"/>
      <c r="AC13" s="7"/>
      <c r="AD13" s="7"/>
      <c r="AE13" s="7"/>
    </row>
    <row r="14" spans="1:31" ht="12.75">
      <c r="A14" s="1" t="s">
        <v>45</v>
      </c>
      <c r="B14" t="s">
        <v>46</v>
      </c>
      <c r="W14" s="7"/>
      <c r="X14" s="7"/>
      <c r="Y14" s="7"/>
      <c r="Z14" s="7"/>
      <c r="AA14" s="7"/>
      <c r="AB14" s="7"/>
      <c r="AC14" s="7"/>
      <c r="AD14" s="7"/>
      <c r="AE14" s="7"/>
    </row>
    <row r="15" spans="23:31" ht="12.75">
      <c r="W15" s="7"/>
      <c r="X15" s="7"/>
      <c r="Y15" s="7"/>
      <c r="Z15" s="7"/>
      <c r="AA15" s="7"/>
      <c r="AB15" s="7"/>
      <c r="AC15" s="7"/>
      <c r="AD15" s="7"/>
      <c r="AE15" s="7"/>
    </row>
    <row r="16" ht="12.75">
      <c r="B16" s="24"/>
    </row>
    <row r="17" ht="12.75">
      <c r="B17" s="12"/>
    </row>
    <row r="18" ht="12.75">
      <c r="B18" s="24"/>
    </row>
    <row r="19" ht="12.75">
      <c r="B19" s="24"/>
    </row>
    <row r="20" ht="12.75">
      <c r="B20" s="24"/>
    </row>
    <row r="29" spans="8:14" ht="12.75">
      <c r="H29" s="16"/>
      <c r="I29" s="16"/>
      <c r="K29" s="16"/>
      <c r="L29" s="16"/>
      <c r="M29" s="16"/>
      <c r="N29" s="16"/>
    </row>
    <row r="30" spans="8:14" ht="12.75">
      <c r="H30" s="16"/>
      <c r="I30" s="16"/>
      <c r="K30" s="16"/>
      <c r="L30" s="16"/>
      <c r="M30" s="16"/>
      <c r="N30" s="16"/>
    </row>
    <row r="31" spans="8:14" ht="12.75">
      <c r="H31" s="16"/>
      <c r="I31" s="16"/>
      <c r="K31" s="16"/>
      <c r="L31" s="16"/>
      <c r="M31" s="16"/>
      <c r="N31" s="16"/>
    </row>
    <row r="32" spans="8:14" ht="12.75">
      <c r="H32" s="16"/>
      <c r="I32" s="16"/>
      <c r="K32" s="16"/>
      <c r="L32" s="16"/>
      <c r="M32" s="16"/>
      <c r="N32" s="16"/>
    </row>
    <row r="33" spans="8:14" ht="12.75">
      <c r="H33" s="16"/>
      <c r="I33" s="16"/>
      <c r="K33" s="16"/>
      <c r="L33" s="16"/>
      <c r="M33" s="16"/>
      <c r="N33" s="16"/>
    </row>
    <row r="34" spans="8:14" ht="12.75">
      <c r="H34" s="16"/>
      <c r="I34" s="16"/>
      <c r="K34" s="16"/>
      <c r="L34" s="16"/>
      <c r="M34" s="16"/>
      <c r="N34" s="16"/>
    </row>
    <row r="35" spans="8:14" ht="12.75">
      <c r="H35" s="16"/>
      <c r="I35" s="16"/>
      <c r="K35" s="16"/>
      <c r="L35" s="16"/>
      <c r="M35" s="16"/>
      <c r="N35" s="16"/>
    </row>
    <row r="36" spans="8:14" ht="12.75">
      <c r="H36" s="16"/>
      <c r="I36" s="16"/>
      <c r="K36" s="16"/>
      <c r="L36" s="16"/>
      <c r="M36" s="16"/>
      <c r="N36" s="16"/>
    </row>
    <row r="37" spans="8:14" ht="12.75">
      <c r="H37" s="16"/>
      <c r="I37" s="16"/>
      <c r="K37" s="16"/>
      <c r="L37" s="16"/>
      <c r="M37" s="16"/>
      <c r="N37" s="16"/>
    </row>
    <row r="38" spans="8:14" ht="12.75">
      <c r="H38" s="16"/>
      <c r="I38" s="16"/>
      <c r="J38" s="16"/>
      <c r="K38" s="16"/>
      <c r="L38" s="16"/>
      <c r="M38" s="16"/>
      <c r="N38" s="16"/>
    </row>
    <row r="39" spans="8:14" ht="12.75">
      <c r="H39" s="16"/>
      <c r="I39" s="16"/>
      <c r="J39" s="16"/>
      <c r="K39" s="16"/>
      <c r="L39" s="16"/>
      <c r="M39" s="16"/>
      <c r="N39" s="16"/>
    </row>
    <row r="40" ht="12.75">
      <c r="J40" s="16"/>
    </row>
  </sheetData>
  <mergeCells count="13">
    <mergeCell ref="V1:V2"/>
    <mergeCell ref="A1:A2"/>
    <mergeCell ref="B1:B2"/>
    <mergeCell ref="H1:H2"/>
    <mergeCell ref="I1:I2"/>
    <mergeCell ref="C1:C2"/>
    <mergeCell ref="N1:N2"/>
    <mergeCell ref="J1:J2"/>
    <mergeCell ref="K1:K2"/>
    <mergeCell ref="L1:L2"/>
    <mergeCell ref="M1:M2"/>
    <mergeCell ref="U1:U2"/>
    <mergeCell ref="O1:T1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adf</dc:creator>
  <cp:keywords/>
  <dc:description/>
  <cp:lastModifiedBy>Bartłomiej Zielonka</cp:lastModifiedBy>
  <cp:lastPrinted>2014-10-30T17:59:37Z</cp:lastPrinted>
  <dcterms:created xsi:type="dcterms:W3CDTF">2011-01-29T13:13:26Z</dcterms:created>
  <dcterms:modified xsi:type="dcterms:W3CDTF">2015-01-25T20:44:58Z</dcterms:modified>
  <cp:category/>
  <cp:version/>
  <cp:contentType/>
  <cp:contentStatus/>
</cp:coreProperties>
</file>