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04 Styczeń" sheetId="12" r:id="rId1"/>
  </sheets>
  <calcPr calcId="124519"/>
</workbook>
</file>

<file path=xl/calcChain.xml><?xml version="1.0" encoding="utf-8"?>
<calcChain xmlns="http://schemas.openxmlformats.org/spreadsheetml/2006/main">
  <c r="S91" i="12"/>
  <c r="P91" s="1"/>
  <c r="Q91" s="1"/>
  <c r="D91"/>
  <c r="S90"/>
  <c r="P90" s="1"/>
  <c r="Q90" s="1"/>
  <c r="D90"/>
  <c r="S88"/>
  <c r="P88" s="1"/>
  <c r="Q88" s="1"/>
  <c r="D88"/>
  <c r="S87"/>
  <c r="P87" s="1"/>
  <c r="Q87" s="1"/>
  <c r="D87"/>
  <c r="S85"/>
  <c r="P85" s="1"/>
  <c r="Q85" s="1"/>
  <c r="D85"/>
  <c r="S84"/>
  <c r="P84" s="1"/>
  <c r="Q84" s="1"/>
  <c r="D84"/>
  <c r="S82"/>
  <c r="P82" s="1"/>
  <c r="Q82" s="1"/>
  <c r="D82"/>
  <c r="S81"/>
  <c r="P81" s="1"/>
  <c r="Q81" s="1"/>
  <c r="D81"/>
  <c r="S79"/>
  <c r="P79" s="1"/>
  <c r="Q79" s="1"/>
  <c r="D79"/>
  <c r="S78"/>
  <c r="P78" s="1"/>
  <c r="Q78" s="1"/>
  <c r="D78"/>
  <c r="S76"/>
  <c r="P76" s="1"/>
  <c r="Q76" s="1"/>
  <c r="D76"/>
  <c r="S75"/>
  <c r="P75" s="1"/>
  <c r="Q75" s="1"/>
  <c r="D75"/>
  <c r="S73"/>
  <c r="P73" s="1"/>
  <c r="Q73" s="1"/>
  <c r="D73"/>
  <c r="S72"/>
  <c r="P72" s="1"/>
  <c r="Q72" s="1"/>
  <c r="D72"/>
  <c r="S70"/>
  <c r="P70" s="1"/>
  <c r="Q70" s="1"/>
  <c r="D70"/>
  <c r="S69"/>
  <c r="P69" s="1"/>
  <c r="Q69" s="1"/>
  <c r="D69"/>
  <c r="F56"/>
  <c r="P56" s="1"/>
  <c r="Q56" s="1"/>
  <c r="F55"/>
  <c r="P55" s="1"/>
  <c r="Q55" s="1"/>
  <c r="F54"/>
  <c r="P54" s="1"/>
  <c r="Q54" s="1"/>
  <c r="F53"/>
  <c r="F52"/>
  <c r="P52" s="1"/>
  <c r="Q52" s="1"/>
  <c r="F51"/>
  <c r="P51" s="1"/>
  <c r="Q51" s="1"/>
  <c r="F50"/>
  <c r="P50" s="1"/>
  <c r="Q50" s="1"/>
  <c r="F49"/>
  <c r="F48"/>
  <c r="E9"/>
  <c r="E8"/>
  <c r="E7"/>
  <c r="E6"/>
  <c r="E5"/>
  <c r="E4"/>
  <c r="E3"/>
  <c r="E30"/>
  <c r="E29"/>
  <c r="E28"/>
  <c r="E27"/>
  <c r="E26"/>
  <c r="E25"/>
  <c r="E24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L21" s="1"/>
  <c r="K14"/>
  <c r="J14"/>
  <c r="I14"/>
  <c r="H14"/>
  <c r="H21" s="1"/>
  <c r="G14"/>
  <c r="F14"/>
  <c r="G21" l="1"/>
  <c r="U53"/>
  <c r="V53" s="1"/>
  <c r="U56"/>
  <c r="V56" s="1"/>
  <c r="I21"/>
  <c r="I29" s="1"/>
  <c r="U49"/>
  <c r="V49" s="1"/>
  <c r="U51"/>
  <c r="V51" s="1"/>
  <c r="U52"/>
  <c r="V52" s="1"/>
  <c r="U55"/>
  <c r="V55" s="1"/>
  <c r="U48"/>
  <c r="V48" s="1"/>
  <c r="U54"/>
  <c r="V54" s="1"/>
  <c r="P48"/>
  <c r="Q48" s="1"/>
  <c r="P53"/>
  <c r="Q53" s="1"/>
  <c r="P49"/>
  <c r="Q49" s="1"/>
  <c r="U50"/>
  <c r="V50" s="1"/>
  <c r="H26"/>
  <c r="L27"/>
  <c r="L28"/>
  <c r="H29"/>
  <c r="H30"/>
  <c r="G28"/>
  <c r="G29"/>
  <c r="G25"/>
  <c r="G27"/>
  <c r="I27"/>
  <c r="L25"/>
  <c r="H27"/>
  <c r="G30"/>
  <c r="I28"/>
  <c r="H25"/>
  <c r="H28"/>
  <c r="L29"/>
  <c r="L30"/>
  <c r="L26"/>
  <c r="G26"/>
  <c r="K21"/>
  <c r="F21"/>
  <c r="F24" s="1"/>
  <c r="J21"/>
  <c r="J25" s="1"/>
  <c r="N21"/>
  <c r="N26" s="1"/>
  <c r="H24"/>
  <c r="L24"/>
  <c r="G24"/>
  <c r="M21"/>
  <c r="M26" s="1"/>
  <c r="I24" l="1"/>
  <c r="I30"/>
  <c r="I25"/>
  <c r="I26"/>
  <c r="M24"/>
  <c r="K26"/>
  <c r="M28"/>
  <c r="M30"/>
  <c r="K28"/>
  <c r="N29"/>
  <c r="J28"/>
  <c r="F27"/>
  <c r="N25"/>
  <c r="J24"/>
  <c r="M25"/>
  <c r="M29"/>
  <c r="M27"/>
  <c r="K29"/>
  <c r="K25"/>
  <c r="K27"/>
  <c r="K30"/>
  <c r="F30"/>
  <c r="N28"/>
  <c r="J27"/>
  <c r="F26"/>
  <c r="N24"/>
  <c r="J30"/>
  <c r="F29"/>
  <c r="N27"/>
  <c r="J26"/>
  <c r="F25"/>
  <c r="N30"/>
  <c r="J29"/>
  <c r="F28"/>
  <c r="K24"/>
</calcChain>
</file>

<file path=xl/sharedStrings.xml><?xml version="1.0" encoding="utf-8"?>
<sst xmlns="http://schemas.openxmlformats.org/spreadsheetml/2006/main" count="126" uniqueCount="45">
  <si>
    <t>Miejsce</t>
  </si>
  <si>
    <t>Zawodnik</t>
  </si>
  <si>
    <t>Skąd</t>
  </si>
  <si>
    <t>Łuk</t>
  </si>
  <si>
    <t>Suma</t>
  </si>
  <si>
    <t>pkt</t>
  </si>
  <si>
    <t>Paweł "PaVł" Kikel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</si>
  <si>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</si>
  <si>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</si>
  <si>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</si>
  <si>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</si>
  <si>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</si>
  <si>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</si>
  <si>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</si>
  <si>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</si>
  <si>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</si>
  <si>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</si>
  <si>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</si>
  <si>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</si>
  <si>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</si>
  <si>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</si>
  <si>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</si>
  <si>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</si>
  <si>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</si>
  <si>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</si>
  <si>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</si>
  <si>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Marek Czerski</t>
  </si>
  <si>
    <t>Dorota Janiszewska</t>
  </si>
  <si>
    <t>Tarcza</t>
  </si>
  <si>
    <t>PKT</t>
  </si>
  <si>
    <t>SUMA</t>
  </si>
  <si>
    <t>Dariusz Adamkiewicz</t>
  </si>
  <si>
    <t>Robert "Franek" Frank</t>
  </si>
  <si>
    <t>Jola "FOX" Lisowska</t>
  </si>
  <si>
    <t>Średnia punktów / rundę</t>
  </si>
  <si>
    <t>Średnia punktów /strzałę</t>
  </si>
  <si>
    <t>Darek Adamkiewicz</t>
  </si>
  <si>
    <t>Tarcza Halowa Fita 3x 20cm, "10" polowa (punktacja Niebieskie = 6, Czerwone = 7-8, Żółte = 9-10 oraz X =11).</t>
  </si>
  <si>
    <t>Zawodnicy strzelają do dwóch mat czyli 4 tarcz jednocześnie. W każdej rundzie oddajemy 3 strzały, po jednym do każdej swojej tarczy. Po każdej rundzie przesuwają się w prawo o 1 tarczę.</t>
  </si>
  <si>
    <t>Po 12 rundach punkty są sumowane i powstaje tabelka rankingowa. Remisy rostrzyga liczba X trafionych w eliminacjach.</t>
  </si>
  <si>
    <t>Ostatnia osoba zostaje przy macie. Osoba wyżej podchodzi do przeciwnika. Osoba, która podchodzi ma wybór: kto zaczyna, albo wybiera matę i pole startowe. Druga osoba otrzymuje pozostałą opcję do wyboru.</t>
  </si>
  <si>
    <t>Dwójka strzela rundy do 6 Dużych punktów. 1 punkt zdobywa się za taką samą sumę punktową z 3 strzał w rundzie. 2 punkty za większą liczbę punktów w rundzie.</t>
  </si>
  <si>
    <t>W przypadku remisów 5 punktów dostrzeliwuje się punktowaną strzałę. Wyższy wynik wygrywa i przechodzi dalej. W przypadku remisu strzela się kolejną strzałę, w przypadku kolejnego remisu trzecią niepunktowaną strzałę. Zawodnik, którego trzecia strzała jest bliżej środka wygrywa i przechodzi dalej.</t>
  </si>
  <si>
    <t>Wygrywa ostatni, który pozostał.</t>
  </si>
  <si>
    <t>Wojtek Frank</t>
  </si>
</sst>
</file>

<file path=xl/styles.xml><?xml version="1.0" encoding="utf-8"?>
<styleSheet xmlns="http://schemas.openxmlformats.org/spreadsheetml/2006/main">
  <numFmts count="1">
    <numFmt numFmtId="164" formatCode="0.0000"/>
  </numFmts>
  <fonts count="10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2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6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3" fillId="0" borderId="0" xfId="0" applyNumberFormat="1" applyFont="1" applyFill="1"/>
    <xf numFmtId="164" fontId="0" fillId="0" borderId="0" xfId="0" applyNumberFormat="1" applyFill="1"/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/>
    <xf numFmtId="0" fontId="6" fillId="3" borderId="0" xfId="0" applyFont="1" applyFill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left"/>
    </xf>
    <xf numFmtId="2" fontId="7" fillId="5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2" fontId="8" fillId="5" borderId="1" xfId="0" applyNumberFormat="1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9" fillId="0" borderId="0" xfId="0" applyFont="1" applyBorder="1"/>
    <xf numFmtId="2" fontId="9" fillId="0" borderId="4" xfId="0" applyNumberFormat="1" applyFont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0" fillId="0" borderId="2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8854"/>
          <c:y val="3.9863574745464515E-2"/>
          <c:w val="0.7138140574633563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'204 Styczeń'!$E$24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'204 Styczeń'!$F$24:$N$24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'204 Styczeń'!$E$25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'204 Styczeń'!$F$25:$N$25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0.96470588235294119</c:v>
                </c:pt>
                <c:pt idx="3">
                  <c:v>0.98165137614678899</c:v>
                </c:pt>
                <c:pt idx="4">
                  <c:v>0.92537313432835822</c:v>
                </c:pt>
                <c:pt idx="5">
                  <c:v>0.94029850746268662</c:v>
                </c:pt>
                <c:pt idx="6">
                  <c:v>0.96103896103896103</c:v>
                </c:pt>
                <c:pt idx="7">
                  <c:v>0.91329479768786126</c:v>
                </c:pt>
                <c:pt idx="8">
                  <c:v>0.92021276595744683</c:v>
                </c:pt>
              </c:numCache>
            </c:numRef>
          </c:val>
        </c:ser>
        <c:ser>
          <c:idx val="2"/>
          <c:order val="2"/>
          <c:tx>
            <c:strRef>
              <c:f>'204 Styczeń'!$E$26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'204 Styczeń'!$F$26:$N$26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0.8990825688073395</c:v>
                </c:pt>
                <c:pt idx="4">
                  <c:v>0.81343283582089554</c:v>
                </c:pt>
                <c:pt idx="5">
                  <c:v>0.91791044776119401</c:v>
                </c:pt>
                <c:pt idx="6">
                  <c:v>0.91558441558441561</c:v>
                </c:pt>
                <c:pt idx="7">
                  <c:v>0.88439306358381498</c:v>
                </c:pt>
                <c:pt idx="8">
                  <c:v>0.88297872340425532</c:v>
                </c:pt>
              </c:numCache>
            </c:numRef>
          </c:val>
        </c:ser>
        <c:ser>
          <c:idx val="3"/>
          <c:order val="3"/>
          <c:tx>
            <c:strRef>
              <c:f>'204 Styczeń'!$E$27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'204 Styczeń'!$F$27:$N$27</c:f>
              <c:numCache>
                <c:formatCode>0.0000</c:formatCode>
                <c:ptCount val="9"/>
                <c:pt idx="0">
                  <c:v>0.8214285714285714</c:v>
                </c:pt>
                <c:pt idx="1">
                  <c:v>0.78947368421052633</c:v>
                </c:pt>
                <c:pt idx="2">
                  <c:v>0.81176470588235294</c:v>
                </c:pt>
                <c:pt idx="3">
                  <c:v>0.83486238532110091</c:v>
                </c:pt>
                <c:pt idx="4">
                  <c:v>0.85820895522388063</c:v>
                </c:pt>
                <c:pt idx="5">
                  <c:v>0.85820895522388063</c:v>
                </c:pt>
                <c:pt idx="6">
                  <c:v>0.87012987012987009</c:v>
                </c:pt>
                <c:pt idx="7">
                  <c:v>0.8554913294797688</c:v>
                </c:pt>
                <c:pt idx="8">
                  <c:v>0.8457446808510638</c:v>
                </c:pt>
              </c:numCache>
            </c:numRef>
          </c:val>
        </c:ser>
        <c:ser>
          <c:idx val="4"/>
          <c:order val="4"/>
          <c:tx>
            <c:strRef>
              <c:f>'204 Styczeń'!$E$28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'204 Styczeń'!$F$28:$N$28</c:f>
              <c:numCache>
                <c:formatCode>0.0000</c:formatCode>
                <c:ptCount val="9"/>
                <c:pt idx="0">
                  <c:v>0.9642857142857143</c:v>
                </c:pt>
                <c:pt idx="1">
                  <c:v>0.89473684210526316</c:v>
                </c:pt>
                <c:pt idx="2">
                  <c:v>0.91764705882352937</c:v>
                </c:pt>
                <c:pt idx="3">
                  <c:v>0.93577981651376152</c:v>
                </c:pt>
                <c:pt idx="4">
                  <c:v>0.91044776119402981</c:v>
                </c:pt>
                <c:pt idx="5">
                  <c:v>0.91044776119402981</c:v>
                </c:pt>
                <c:pt idx="6">
                  <c:v>0.88311688311688308</c:v>
                </c:pt>
                <c:pt idx="7">
                  <c:v>0.83236994219653182</c:v>
                </c:pt>
                <c:pt idx="8">
                  <c:v>0.81914893617021278</c:v>
                </c:pt>
              </c:numCache>
            </c:numRef>
          </c:val>
        </c:ser>
        <c:ser>
          <c:idx val="5"/>
          <c:order val="5"/>
          <c:tx>
            <c:strRef>
              <c:f>'204 Styczeń'!$E$29</c:f>
              <c:strCache>
                <c:ptCount val="1"/>
                <c:pt idx="0">
                  <c:v>Wojtek Frank</c:v>
                </c:pt>
              </c:strCache>
            </c:strRef>
          </c:tx>
          <c:val>
            <c:numRef>
              <c:f>'204 Styczeń'!$F$29:$N$29</c:f>
              <c:numCache>
                <c:formatCode>0.0000</c:formatCode>
                <c:ptCount val="9"/>
                <c:pt idx="0">
                  <c:v>0.75</c:v>
                </c:pt>
                <c:pt idx="1">
                  <c:v>0.75438596491228072</c:v>
                </c:pt>
                <c:pt idx="2">
                  <c:v>0.6705882352941176</c:v>
                </c:pt>
                <c:pt idx="3">
                  <c:v>0.66972477064220182</c:v>
                </c:pt>
                <c:pt idx="4">
                  <c:v>0.66417910447761197</c:v>
                </c:pt>
                <c:pt idx="5">
                  <c:v>0.71641791044776115</c:v>
                </c:pt>
                <c:pt idx="6">
                  <c:v>0.75974025974025972</c:v>
                </c:pt>
                <c:pt idx="7">
                  <c:v>0.73410404624277459</c:v>
                </c:pt>
                <c:pt idx="8">
                  <c:v>0.72340425531914898</c:v>
                </c:pt>
              </c:numCache>
            </c:numRef>
          </c:val>
        </c:ser>
        <c:ser>
          <c:idx val="6"/>
          <c:order val="6"/>
          <c:tx>
            <c:strRef>
              <c:f>'204 Styczeń'!$E$30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'204 Styczeń'!$F$30:$N$30</c:f>
              <c:numCache>
                <c:formatCode>0.0000</c:formatCode>
                <c:ptCount val="9"/>
                <c:pt idx="0">
                  <c:v>1</c:v>
                </c:pt>
                <c:pt idx="1">
                  <c:v>0.94736842105263153</c:v>
                </c:pt>
                <c:pt idx="2">
                  <c:v>0.96470588235294119</c:v>
                </c:pt>
                <c:pt idx="3">
                  <c:v>0.90825688073394495</c:v>
                </c:pt>
                <c:pt idx="4">
                  <c:v>0.91791044776119401</c:v>
                </c:pt>
                <c:pt idx="5">
                  <c:v>0.94029850746268662</c:v>
                </c:pt>
                <c:pt idx="6">
                  <c:v>0.81818181818181823</c:v>
                </c:pt>
                <c:pt idx="7">
                  <c:v>0.72832369942196529</c:v>
                </c:pt>
                <c:pt idx="8">
                  <c:v>0.67021276595744683</c:v>
                </c:pt>
              </c:numCache>
            </c:numRef>
          </c:val>
        </c:ser>
        <c:ser>
          <c:idx val="7"/>
          <c:order val="7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08178048"/>
        <c:axId val="108183936"/>
      </c:lineChart>
      <c:catAx>
        <c:axId val="1081780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08183936"/>
        <c:crosses val="autoZero"/>
        <c:auto val="1"/>
        <c:lblAlgn val="ctr"/>
        <c:lblOffset val="100"/>
      </c:catAx>
      <c:valAx>
        <c:axId val="108183936"/>
        <c:scaling>
          <c:orientation val="minMax"/>
          <c:max val="1.1000000000000001"/>
          <c:min val="0.60000000000000009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081780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8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555" l="0.70000000000000062" r="0.70000000000000062" t="0.750000000000005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1122045</xdr:colOff>
      <xdr:row>9</xdr:row>
      <xdr:rowOff>140970</xdr:rowOff>
    </xdr:from>
    <xdr:to>
      <xdr:col>14</xdr:col>
      <xdr:colOff>590550</xdr:colOff>
      <xdr:row>24</xdr:row>
      <xdr:rowOff>87630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96"/>
  <sheetViews>
    <sheetView tabSelected="1" workbookViewId="0">
      <selection activeCell="N9" sqref="A3:N9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</cols>
  <sheetData>
    <row r="1" spans="1:14" ht="14.45" customHeight="1">
      <c r="A1" s="68" t="s">
        <v>0</v>
      </c>
      <c r="B1" s="68" t="s">
        <v>1</v>
      </c>
      <c r="C1" s="68" t="s">
        <v>2</v>
      </c>
      <c r="D1" s="69" t="s">
        <v>3</v>
      </c>
      <c r="E1" s="71" t="s">
        <v>4</v>
      </c>
      <c r="F1" s="67">
        <v>1</v>
      </c>
      <c r="G1" s="67">
        <v>2</v>
      </c>
      <c r="H1" s="67">
        <v>3</v>
      </c>
      <c r="I1" s="67">
        <v>4</v>
      </c>
      <c r="J1" s="67">
        <v>5</v>
      </c>
      <c r="K1" s="67">
        <v>6</v>
      </c>
      <c r="L1" s="67">
        <v>7</v>
      </c>
      <c r="M1" s="67">
        <v>8</v>
      </c>
      <c r="N1" s="67">
        <v>9</v>
      </c>
    </row>
    <row r="2" spans="1:14">
      <c r="A2" s="68"/>
      <c r="B2" s="68"/>
      <c r="C2" s="68"/>
      <c r="D2" s="70"/>
      <c r="E2" s="71"/>
      <c r="F2" s="67"/>
      <c r="G2" s="67"/>
      <c r="H2" s="67"/>
      <c r="I2" s="67"/>
      <c r="J2" s="67"/>
      <c r="K2" s="67"/>
      <c r="L2" s="67"/>
      <c r="M2" s="67"/>
      <c r="N2" s="67"/>
    </row>
    <row r="3" spans="1:14">
      <c r="A3" s="11">
        <v>1</v>
      </c>
      <c r="B3" s="17" t="s">
        <v>11</v>
      </c>
      <c r="C3" s="12" t="s">
        <v>7</v>
      </c>
      <c r="D3" s="18" t="s">
        <v>12</v>
      </c>
      <c r="E3" s="15">
        <f>SUM(F3:N3)</f>
        <v>188</v>
      </c>
      <c r="F3" s="19">
        <v>28</v>
      </c>
      <c r="G3" s="19">
        <v>28</v>
      </c>
      <c r="H3" s="20">
        <v>29</v>
      </c>
      <c r="I3" s="19">
        <v>24</v>
      </c>
      <c r="J3" s="19">
        <v>25</v>
      </c>
      <c r="K3" s="19">
        <v>0</v>
      </c>
      <c r="L3" s="19">
        <v>20</v>
      </c>
      <c r="M3" s="19">
        <v>19</v>
      </c>
      <c r="N3" s="20">
        <v>15</v>
      </c>
    </row>
    <row r="4" spans="1:14">
      <c r="A4" s="11">
        <v>2</v>
      </c>
      <c r="B4" s="13" t="s">
        <v>13</v>
      </c>
      <c r="C4" s="14" t="s">
        <v>7</v>
      </c>
      <c r="D4" s="14" t="s">
        <v>10</v>
      </c>
      <c r="E4" s="15">
        <f>SUM(F4:N4)</f>
        <v>173</v>
      </c>
      <c r="F4" s="23">
        <v>28</v>
      </c>
      <c r="G4" s="23">
        <v>28</v>
      </c>
      <c r="H4" s="22">
        <v>26</v>
      </c>
      <c r="I4" s="23">
        <v>25</v>
      </c>
      <c r="J4" s="16">
        <v>17</v>
      </c>
      <c r="K4" s="16">
        <v>2</v>
      </c>
      <c r="L4" s="16">
        <v>22</v>
      </c>
      <c r="M4" s="16">
        <v>10</v>
      </c>
      <c r="N4" s="16">
        <v>15</v>
      </c>
    </row>
    <row r="5" spans="1:14">
      <c r="A5" s="11">
        <v>3</v>
      </c>
      <c r="B5" s="13" t="s">
        <v>9</v>
      </c>
      <c r="C5" s="14" t="s">
        <v>7</v>
      </c>
      <c r="D5" s="14" t="s">
        <v>8</v>
      </c>
      <c r="E5" s="15">
        <f>SUM(F5:N5)</f>
        <v>166</v>
      </c>
      <c r="F5" s="20">
        <v>28</v>
      </c>
      <c r="G5" s="20">
        <v>29</v>
      </c>
      <c r="H5" s="20">
        <v>28</v>
      </c>
      <c r="I5" s="20">
        <v>13</v>
      </c>
      <c r="J5" s="19">
        <v>11</v>
      </c>
      <c r="K5" s="19">
        <v>14</v>
      </c>
      <c r="L5" s="19">
        <v>18</v>
      </c>
      <c r="M5" s="19">
        <v>12</v>
      </c>
      <c r="N5" s="20">
        <v>13</v>
      </c>
    </row>
    <row r="6" spans="1:14">
      <c r="A6" s="11">
        <v>4</v>
      </c>
      <c r="B6" s="13" t="s">
        <v>27</v>
      </c>
      <c r="C6" s="14" t="s">
        <v>7</v>
      </c>
      <c r="D6" s="14" t="s">
        <v>10</v>
      </c>
      <c r="E6" s="15">
        <f>SUM(F6:N6)</f>
        <v>159</v>
      </c>
      <c r="F6" s="16">
        <v>23</v>
      </c>
      <c r="G6" s="16">
        <v>22</v>
      </c>
      <c r="H6" s="16">
        <v>24</v>
      </c>
      <c r="I6" s="16">
        <v>22</v>
      </c>
      <c r="J6" s="16">
        <v>24</v>
      </c>
      <c r="K6" s="16">
        <v>0</v>
      </c>
      <c r="L6" s="16">
        <v>19</v>
      </c>
      <c r="M6" s="16">
        <v>14</v>
      </c>
      <c r="N6" s="16">
        <v>11</v>
      </c>
    </row>
    <row r="7" spans="1:14">
      <c r="A7" s="11">
        <v>5</v>
      </c>
      <c r="B7" s="13" t="s">
        <v>32</v>
      </c>
      <c r="C7" s="11" t="s">
        <v>7</v>
      </c>
      <c r="D7" s="14" t="s">
        <v>12</v>
      </c>
      <c r="E7" s="15">
        <f>SUM(F7:N7)</f>
        <v>154</v>
      </c>
      <c r="F7" s="20">
        <v>27</v>
      </c>
      <c r="G7" s="20">
        <v>24</v>
      </c>
      <c r="H7" s="20">
        <v>27</v>
      </c>
      <c r="I7" s="20">
        <v>24</v>
      </c>
      <c r="J7" s="20">
        <v>20</v>
      </c>
      <c r="K7" s="20">
        <v>0</v>
      </c>
      <c r="L7" s="20">
        <v>14</v>
      </c>
      <c r="M7" s="20">
        <v>8</v>
      </c>
      <c r="N7" s="20">
        <v>10</v>
      </c>
    </row>
    <row r="8" spans="1:14">
      <c r="A8" s="11">
        <v>6</v>
      </c>
      <c r="B8" s="13" t="s">
        <v>44</v>
      </c>
      <c r="C8" s="14" t="s">
        <v>7</v>
      </c>
      <c r="D8" s="14" t="s">
        <v>12</v>
      </c>
      <c r="E8" s="15">
        <f>SUM(F8:N8)</f>
        <v>136</v>
      </c>
      <c r="F8" s="22">
        <v>21</v>
      </c>
      <c r="G8" s="22">
        <v>22</v>
      </c>
      <c r="H8" s="22">
        <v>14</v>
      </c>
      <c r="I8" s="22">
        <v>16</v>
      </c>
      <c r="J8" s="23">
        <v>16</v>
      </c>
      <c r="K8" s="23">
        <v>7</v>
      </c>
      <c r="L8" s="23">
        <v>21</v>
      </c>
      <c r="M8" s="23">
        <v>10</v>
      </c>
      <c r="N8" s="22">
        <v>9</v>
      </c>
    </row>
    <row r="9" spans="1:14">
      <c r="A9" s="11">
        <v>7</v>
      </c>
      <c r="B9" s="13" t="s">
        <v>25</v>
      </c>
      <c r="C9" s="14" t="s">
        <v>7</v>
      </c>
      <c r="D9" s="14" t="s">
        <v>12</v>
      </c>
      <c r="E9" s="15">
        <f>SUM(F9:N9)</f>
        <v>126</v>
      </c>
      <c r="F9" s="19">
        <v>28</v>
      </c>
      <c r="G9" s="19">
        <v>26</v>
      </c>
      <c r="H9" s="20">
        <v>28</v>
      </c>
      <c r="I9" s="19">
        <v>17</v>
      </c>
      <c r="J9" s="19">
        <v>24</v>
      </c>
      <c r="K9" s="19">
        <v>3</v>
      </c>
      <c r="L9" s="19"/>
      <c r="M9" s="19"/>
      <c r="N9" s="20"/>
    </row>
    <row r="10" spans="1:14">
      <c r="A10" s="2"/>
      <c r="B10" s="3"/>
      <c r="C10" s="2"/>
      <c r="D10" s="2"/>
      <c r="E10" s="2"/>
      <c r="F10" s="2"/>
      <c r="G10" s="2"/>
      <c r="H10" s="2"/>
      <c r="I10" s="2"/>
      <c r="J10" s="4"/>
      <c r="K10" s="4"/>
      <c r="L10" s="4"/>
      <c r="M10" s="2"/>
      <c r="N10" s="2"/>
    </row>
    <row r="11" spans="1:14">
      <c r="B11" s="5" t="s">
        <v>14</v>
      </c>
      <c r="D11" s="2"/>
      <c r="E11" s="2"/>
      <c r="F11" s="2"/>
      <c r="G11" s="2"/>
      <c r="H11" s="2"/>
      <c r="I11" s="2"/>
      <c r="J11" s="4"/>
      <c r="K11" s="4"/>
      <c r="L11" s="4"/>
    </row>
    <row r="12" spans="1:14">
      <c r="A12" s="6" t="s">
        <v>15</v>
      </c>
      <c r="B12" s="5" t="s">
        <v>16</v>
      </c>
      <c r="D12" s="2"/>
      <c r="F12" s="2"/>
      <c r="G12" s="2"/>
      <c r="H12" s="2"/>
      <c r="I12" s="2"/>
      <c r="J12" s="4"/>
      <c r="K12" s="4"/>
      <c r="L12" s="4"/>
    </row>
    <row r="13" spans="1:14">
      <c r="A13" s="6" t="s">
        <v>12</v>
      </c>
      <c r="B13" s="5" t="s">
        <v>17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14">
      <c r="A14" s="6" t="s">
        <v>10</v>
      </c>
      <c r="B14" s="7" t="s">
        <v>18</v>
      </c>
      <c r="D14" s="2"/>
      <c r="F14" s="2">
        <f>SUM($F3:F3)</f>
        <v>28</v>
      </c>
      <c r="G14" s="2">
        <f>SUM($F3:G3)</f>
        <v>56</v>
      </c>
      <c r="H14" s="2">
        <f>SUM($F3:H3)</f>
        <v>85</v>
      </c>
      <c r="I14" s="2">
        <f>SUM($F3:I3)</f>
        <v>109</v>
      </c>
      <c r="J14" s="2">
        <f>SUM($F3:J3)</f>
        <v>134</v>
      </c>
      <c r="K14" s="2">
        <f>SUM($F3:K3)</f>
        <v>134</v>
      </c>
      <c r="L14" s="2">
        <f>SUM($F3:L3)</f>
        <v>154</v>
      </c>
      <c r="M14" s="2">
        <f>SUM($F3:M3)</f>
        <v>173</v>
      </c>
      <c r="N14" s="2">
        <f>SUM($F3:N3)</f>
        <v>188</v>
      </c>
    </row>
    <row r="15" spans="1:14">
      <c r="A15" s="6" t="s">
        <v>8</v>
      </c>
      <c r="B15" s="5" t="s">
        <v>19</v>
      </c>
      <c r="D15" s="2"/>
      <c r="F15" s="2">
        <f>SUM($F4:F4)</f>
        <v>28</v>
      </c>
      <c r="G15" s="2">
        <f>SUM($F4:G4)</f>
        <v>56</v>
      </c>
      <c r="H15" s="2">
        <f>SUM($F4:H4)</f>
        <v>82</v>
      </c>
      <c r="I15" s="2">
        <f>SUM($F4:I4)</f>
        <v>107</v>
      </c>
      <c r="J15" s="2">
        <f>SUM($F4:J4)</f>
        <v>124</v>
      </c>
      <c r="K15" s="2">
        <f>SUM($F4:K4)</f>
        <v>126</v>
      </c>
      <c r="L15" s="2">
        <f>SUM($F4:L4)</f>
        <v>148</v>
      </c>
      <c r="M15" s="2">
        <f>SUM($F4:M4)</f>
        <v>158</v>
      </c>
      <c r="N15" s="2">
        <f>SUM($F4:N4)</f>
        <v>173</v>
      </c>
    </row>
    <row r="16" spans="1:14">
      <c r="A16" s="6" t="s">
        <v>20</v>
      </c>
      <c r="B16" s="5" t="s">
        <v>21</v>
      </c>
      <c r="D16" s="2"/>
      <c r="F16" s="2">
        <f>SUM($F5:F5)</f>
        <v>28</v>
      </c>
      <c r="G16" s="2">
        <f>SUM($F5:G5)</f>
        <v>57</v>
      </c>
      <c r="H16" s="2">
        <f>SUM($F5:H5)</f>
        <v>85</v>
      </c>
      <c r="I16" s="2">
        <f>SUM($F5:I5)</f>
        <v>98</v>
      </c>
      <c r="J16" s="2">
        <f>SUM($F5:J5)</f>
        <v>109</v>
      </c>
      <c r="K16" s="2">
        <f>SUM($F5:K5)</f>
        <v>123</v>
      </c>
      <c r="L16" s="2">
        <f>SUM($F5:L5)</f>
        <v>141</v>
      </c>
      <c r="M16" s="2">
        <f>SUM($F5:M5)</f>
        <v>153</v>
      </c>
      <c r="N16" s="2">
        <f>SUM($F5:N5)</f>
        <v>166</v>
      </c>
    </row>
    <row r="17" spans="1:14">
      <c r="A17" s="6" t="s">
        <v>22</v>
      </c>
      <c r="B17" s="7" t="s">
        <v>23</v>
      </c>
      <c r="D17" s="2"/>
      <c r="F17" s="2">
        <f>SUM($F6:F6)</f>
        <v>23</v>
      </c>
      <c r="G17" s="2">
        <f>SUM($F6:G6)</f>
        <v>45</v>
      </c>
      <c r="H17" s="2">
        <f>SUM($F6:H6)</f>
        <v>69</v>
      </c>
      <c r="I17" s="2">
        <f>SUM($F6:I6)</f>
        <v>91</v>
      </c>
      <c r="J17" s="2">
        <f>SUM($F6:J6)</f>
        <v>115</v>
      </c>
      <c r="K17" s="2">
        <f>SUM($F6:K6)</f>
        <v>115</v>
      </c>
      <c r="L17" s="2">
        <f>SUM($F6:L6)</f>
        <v>134</v>
      </c>
      <c r="M17" s="2">
        <f>SUM($F6:M6)</f>
        <v>148</v>
      </c>
      <c r="N17" s="2">
        <f>SUM($F6:N6)</f>
        <v>159</v>
      </c>
    </row>
    <row r="18" spans="1:14">
      <c r="A18" s="8"/>
      <c r="D18" s="2"/>
      <c r="F18" s="2">
        <f>SUM($F7:F7)</f>
        <v>27</v>
      </c>
      <c r="G18" s="2">
        <f>SUM($F7:G7)</f>
        <v>51</v>
      </c>
      <c r="H18" s="2">
        <f>SUM($F7:H7)</f>
        <v>78</v>
      </c>
      <c r="I18" s="2">
        <f>SUM($F7:I7)</f>
        <v>102</v>
      </c>
      <c r="J18" s="2">
        <f>SUM($F7:J7)</f>
        <v>122</v>
      </c>
      <c r="K18" s="2">
        <f>SUM($F7:K7)</f>
        <v>122</v>
      </c>
      <c r="L18" s="2">
        <f>SUM($F7:L7)</f>
        <v>136</v>
      </c>
      <c r="M18" s="2">
        <f>SUM($F7:M7)</f>
        <v>144</v>
      </c>
      <c r="N18" s="2">
        <f>SUM($F7:N7)</f>
        <v>154</v>
      </c>
    </row>
    <row r="19" spans="1:14">
      <c r="A19" s="8"/>
      <c r="B19" s="5" t="s">
        <v>24</v>
      </c>
      <c r="D19" s="2"/>
      <c r="F19" s="2">
        <f>SUM($F8:F8)</f>
        <v>21</v>
      </c>
      <c r="G19" s="2">
        <f>SUM($F8:G8)</f>
        <v>43</v>
      </c>
      <c r="H19" s="2">
        <f>SUM($F8:H8)</f>
        <v>57</v>
      </c>
      <c r="I19" s="2">
        <f>SUM($F8:I8)</f>
        <v>73</v>
      </c>
      <c r="J19" s="2">
        <f>SUM($F8:J8)</f>
        <v>89</v>
      </c>
      <c r="K19" s="2">
        <f>SUM($F8:K8)</f>
        <v>96</v>
      </c>
      <c r="L19" s="2">
        <f>SUM($F8:L8)</f>
        <v>117</v>
      </c>
      <c r="M19" s="2">
        <f>SUM($F8:M8)</f>
        <v>127</v>
      </c>
      <c r="N19" s="2">
        <f>SUM($F8:N8)</f>
        <v>136</v>
      </c>
    </row>
    <row r="20" spans="1:14">
      <c r="D20" s="2"/>
      <c r="F20" s="2">
        <f>SUM($F9:F9)</f>
        <v>28</v>
      </c>
      <c r="G20" s="2">
        <f>SUM($F9:G9)</f>
        <v>54</v>
      </c>
      <c r="H20" s="2">
        <f>SUM($F9:H9)</f>
        <v>82</v>
      </c>
      <c r="I20" s="2">
        <f>SUM($F9:I9)</f>
        <v>99</v>
      </c>
      <c r="J20" s="2">
        <f>SUM($F9:J9)</f>
        <v>123</v>
      </c>
      <c r="K20" s="2">
        <f>SUM($F9:K9)</f>
        <v>126</v>
      </c>
      <c r="L20" s="2">
        <f>SUM($F9:L9)</f>
        <v>126</v>
      </c>
      <c r="M20" s="2">
        <f>SUM($F9:M9)</f>
        <v>126</v>
      </c>
      <c r="N20" s="2">
        <f>SUM($F9:N9)</f>
        <v>126</v>
      </c>
    </row>
    <row r="21" spans="1:14">
      <c r="F21" s="2">
        <f>MAX(F14:F20)</f>
        <v>28</v>
      </c>
      <c r="G21" s="2">
        <f>MAX(G14:G20)</f>
        <v>57</v>
      </c>
      <c r="H21" s="2">
        <f>MAX(H14:H20)</f>
        <v>85</v>
      </c>
      <c r="I21" s="2">
        <f>MAX(I14:I20)</f>
        <v>109</v>
      </c>
      <c r="J21" s="2">
        <f>MAX(J14:J20)</f>
        <v>134</v>
      </c>
      <c r="K21" s="2">
        <f>MAX(K14:K20)</f>
        <v>134</v>
      </c>
      <c r="L21" s="2">
        <f>MAX(L14:L20)</f>
        <v>154</v>
      </c>
      <c r="M21" s="2">
        <f>MAX(M14:M20)</f>
        <v>173</v>
      </c>
      <c r="N21" s="2">
        <f>MAX(N14:N20)</f>
        <v>188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F23" s="9"/>
      <c r="G23" s="9"/>
      <c r="H23" s="2"/>
      <c r="I23" s="9"/>
      <c r="J23" s="4"/>
      <c r="K23" s="4"/>
      <c r="L23" s="4"/>
    </row>
    <row r="24" spans="1:14">
      <c r="E24" s="1" t="str">
        <f>B3</f>
        <v>Robert Stańczyk</v>
      </c>
      <c r="F24" s="10">
        <f>F14/F$21</f>
        <v>1</v>
      </c>
      <c r="G24" s="10">
        <f>G14/G$21</f>
        <v>0.98245614035087714</v>
      </c>
      <c r="H24" s="10">
        <f>H14/H$21</f>
        <v>1</v>
      </c>
      <c r="I24" s="10">
        <f>I14/I$21</f>
        <v>1</v>
      </c>
      <c r="J24" s="10">
        <f>J14/J$21</f>
        <v>1</v>
      </c>
      <c r="K24" s="10">
        <f>K14/K$21</f>
        <v>1</v>
      </c>
      <c r="L24" s="10">
        <f>L14/L$21</f>
        <v>1</v>
      </c>
      <c r="M24" s="10">
        <f>M14/M$21</f>
        <v>1</v>
      </c>
      <c r="N24" s="10">
        <f>N14/N$21</f>
        <v>1</v>
      </c>
    </row>
    <row r="25" spans="1:14">
      <c r="E25" s="1" t="str">
        <f>B4</f>
        <v>Robert "Gata" Piechota</v>
      </c>
      <c r="F25" s="10">
        <f>F15/F$21</f>
        <v>1</v>
      </c>
      <c r="G25" s="10">
        <f>G15/G$21</f>
        <v>0.98245614035087714</v>
      </c>
      <c r="H25" s="10">
        <f>H15/H$21</f>
        <v>0.96470588235294119</v>
      </c>
      <c r="I25" s="10">
        <f>I15/I$21</f>
        <v>0.98165137614678899</v>
      </c>
      <c r="J25" s="10">
        <f>J15/J$21</f>
        <v>0.92537313432835822</v>
      </c>
      <c r="K25" s="10">
        <f>K15/K$21</f>
        <v>0.94029850746268662</v>
      </c>
      <c r="L25" s="10">
        <f>L15/L$21</f>
        <v>0.96103896103896103</v>
      </c>
      <c r="M25" s="10">
        <f>M15/M$21</f>
        <v>0.91329479768786126</v>
      </c>
      <c r="N25" s="10">
        <f>N15/N$21</f>
        <v>0.92021276595744683</v>
      </c>
    </row>
    <row r="26" spans="1:14">
      <c r="E26" s="1" t="str">
        <f>B5</f>
        <v>Krzysztof "FAZIK" Brzeziński</v>
      </c>
      <c r="F26" s="10">
        <f>F16/F$21</f>
        <v>1</v>
      </c>
      <c r="G26" s="10">
        <f>G16/G$21</f>
        <v>1</v>
      </c>
      <c r="H26" s="10">
        <f>H16/H$21</f>
        <v>1</v>
      </c>
      <c r="I26" s="10">
        <f>I16/I$21</f>
        <v>0.8990825688073395</v>
      </c>
      <c r="J26" s="10">
        <f>J16/J$21</f>
        <v>0.81343283582089554</v>
      </c>
      <c r="K26" s="10">
        <f>K16/K$21</f>
        <v>0.91791044776119401</v>
      </c>
      <c r="L26" s="10">
        <f>L16/L$21</f>
        <v>0.91558441558441561</v>
      </c>
      <c r="M26" s="10">
        <f>M16/M$21</f>
        <v>0.88439306358381498</v>
      </c>
      <c r="N26" s="10">
        <f>N16/N$21</f>
        <v>0.88297872340425532</v>
      </c>
    </row>
    <row r="27" spans="1:14">
      <c r="E27" s="1" t="str">
        <f>B6</f>
        <v>Dorota Janiszewska</v>
      </c>
      <c r="F27" s="10">
        <f>F17/F$21</f>
        <v>0.8214285714285714</v>
      </c>
      <c r="G27" s="10">
        <f>G17/G$21</f>
        <v>0.78947368421052633</v>
      </c>
      <c r="H27" s="10">
        <f>H17/H$21</f>
        <v>0.81176470588235294</v>
      </c>
      <c r="I27" s="10">
        <f>I17/I$21</f>
        <v>0.83486238532110091</v>
      </c>
      <c r="J27" s="10">
        <f>J17/J$21</f>
        <v>0.85820895522388063</v>
      </c>
      <c r="K27" s="10">
        <f>K17/K$21</f>
        <v>0.85820895522388063</v>
      </c>
      <c r="L27" s="10">
        <f>L17/L$21</f>
        <v>0.87012987012987009</v>
      </c>
      <c r="M27" s="10">
        <f>M17/M$21</f>
        <v>0.8554913294797688</v>
      </c>
      <c r="N27" s="10">
        <f>N17/N$21</f>
        <v>0.8457446808510638</v>
      </c>
    </row>
    <row r="28" spans="1:14">
      <c r="E28" s="1" t="str">
        <f>B7</f>
        <v>Robert "Franek" Frank</v>
      </c>
      <c r="F28" s="10">
        <f>F18/F$21</f>
        <v>0.9642857142857143</v>
      </c>
      <c r="G28" s="10">
        <f>G18/G$21</f>
        <v>0.89473684210526316</v>
      </c>
      <c r="H28" s="10">
        <f>H18/H$21</f>
        <v>0.91764705882352937</v>
      </c>
      <c r="I28" s="10">
        <f>I18/I$21</f>
        <v>0.93577981651376152</v>
      </c>
      <c r="J28" s="10">
        <f>J18/J$21</f>
        <v>0.91044776119402981</v>
      </c>
      <c r="K28" s="10">
        <f>K18/K$21</f>
        <v>0.91044776119402981</v>
      </c>
      <c r="L28" s="10">
        <f>L18/L$21</f>
        <v>0.88311688311688308</v>
      </c>
      <c r="M28" s="10">
        <f>M18/M$21</f>
        <v>0.83236994219653182</v>
      </c>
      <c r="N28" s="10">
        <f>N18/N$21</f>
        <v>0.81914893617021278</v>
      </c>
    </row>
    <row r="29" spans="1:14">
      <c r="E29" s="1" t="str">
        <f>B8</f>
        <v>Wojtek Frank</v>
      </c>
      <c r="F29" s="10">
        <f>F19/F$21</f>
        <v>0.75</v>
      </c>
      <c r="G29" s="10">
        <f>G19/G$21</f>
        <v>0.75438596491228072</v>
      </c>
      <c r="H29" s="10">
        <f>H19/H$21</f>
        <v>0.6705882352941176</v>
      </c>
      <c r="I29" s="10">
        <f>I19/I$21</f>
        <v>0.66972477064220182</v>
      </c>
      <c r="J29" s="10">
        <f>J19/J$21</f>
        <v>0.66417910447761197</v>
      </c>
      <c r="K29" s="10">
        <f>K19/K$21</f>
        <v>0.71641791044776115</v>
      </c>
      <c r="L29" s="10">
        <f>L19/L$21</f>
        <v>0.75974025974025972</v>
      </c>
      <c r="M29" s="10">
        <f>M19/M$21</f>
        <v>0.73410404624277459</v>
      </c>
      <c r="N29" s="10">
        <f>N19/N$21</f>
        <v>0.72340425531914898</v>
      </c>
    </row>
    <row r="30" spans="1:14">
      <c r="E30" s="1" t="str">
        <f>B9</f>
        <v>Leszek "Haris" Jęczkowski</v>
      </c>
      <c r="F30" s="10">
        <f>F20/F$21</f>
        <v>1</v>
      </c>
      <c r="G30" s="10">
        <f>G20/G$21</f>
        <v>0.94736842105263153</v>
      </c>
      <c r="H30" s="10">
        <f>H20/H$21</f>
        <v>0.96470588235294119</v>
      </c>
      <c r="I30" s="10">
        <f>I20/I$21</f>
        <v>0.90825688073394495</v>
      </c>
      <c r="J30" s="10">
        <f>J20/J$21</f>
        <v>0.91791044776119401</v>
      </c>
      <c r="K30" s="10">
        <f>K20/K$21</f>
        <v>0.94029850746268662</v>
      </c>
      <c r="L30" s="10">
        <f>L20/L$21</f>
        <v>0.81818181818181823</v>
      </c>
      <c r="M30" s="10">
        <f>M20/M$21</f>
        <v>0.72832369942196529</v>
      </c>
      <c r="N30" s="10">
        <f>N20/N$21</f>
        <v>0.67021276595744683</v>
      </c>
    </row>
    <row r="46" spans="1:22" ht="15.75">
      <c r="B46" s="68" t="s">
        <v>0</v>
      </c>
      <c r="C46" s="68" t="s">
        <v>1</v>
      </c>
      <c r="D46" s="68" t="s">
        <v>2</v>
      </c>
      <c r="E46" s="69" t="s">
        <v>3</v>
      </c>
      <c r="F46" s="71" t="s">
        <v>4</v>
      </c>
      <c r="G46" s="67">
        <v>1</v>
      </c>
      <c r="H46" s="67">
        <v>2</v>
      </c>
      <c r="I46" s="67">
        <v>3</v>
      </c>
      <c r="J46" s="67">
        <v>4</v>
      </c>
      <c r="K46" s="67">
        <v>5</v>
      </c>
      <c r="L46" s="67">
        <v>6</v>
      </c>
      <c r="M46" s="67">
        <v>7</v>
      </c>
      <c r="N46" s="67">
        <v>8</v>
      </c>
      <c r="O46" s="67">
        <v>12</v>
      </c>
      <c r="P46" s="65" t="s">
        <v>34</v>
      </c>
      <c r="Q46" s="65" t="s">
        <v>35</v>
      </c>
      <c r="R46" s="51"/>
      <c r="S46" s="68" t="s">
        <v>0</v>
      </c>
      <c r="T46" s="67" t="s">
        <v>1</v>
      </c>
      <c r="U46" s="65" t="s">
        <v>34</v>
      </c>
      <c r="V46" s="65" t="s">
        <v>35</v>
      </c>
    </row>
    <row r="47" spans="1:22" ht="15.75">
      <c r="B47" s="68"/>
      <c r="C47" s="68"/>
      <c r="D47" s="68"/>
      <c r="E47" s="70"/>
      <c r="F47" s="71"/>
      <c r="G47" s="67"/>
      <c r="H47" s="67"/>
      <c r="I47" s="67"/>
      <c r="J47" s="67"/>
      <c r="K47" s="67"/>
      <c r="L47" s="67"/>
      <c r="M47" s="67"/>
      <c r="N47" s="67"/>
      <c r="O47" s="67"/>
      <c r="P47" s="66"/>
      <c r="Q47" s="66"/>
      <c r="R47" s="51"/>
      <c r="S47" s="68"/>
      <c r="T47" s="67"/>
      <c r="U47" s="66"/>
      <c r="V47" s="66"/>
    </row>
    <row r="48" spans="1:22" ht="15.75">
      <c r="A48" s="52">
        <v>2</v>
      </c>
      <c r="B48" s="11">
        <v>1</v>
      </c>
      <c r="C48" s="13" t="s">
        <v>6</v>
      </c>
      <c r="D48" s="11" t="s">
        <v>7</v>
      </c>
      <c r="E48" s="14" t="s">
        <v>8</v>
      </c>
      <c r="F48" s="15">
        <f t="shared" ref="F48:F56" si="0">SUM(G48:O48)</f>
        <v>223</v>
      </c>
      <c r="G48" s="19">
        <v>25</v>
      </c>
      <c r="H48" s="19">
        <v>24</v>
      </c>
      <c r="I48" s="20">
        <v>27</v>
      </c>
      <c r="J48" s="19">
        <v>29</v>
      </c>
      <c r="K48" s="19">
        <v>26</v>
      </c>
      <c r="L48" s="19">
        <v>25</v>
      </c>
      <c r="M48" s="19">
        <v>23</v>
      </c>
      <c r="N48" s="19">
        <v>19</v>
      </c>
      <c r="O48" s="20">
        <v>25</v>
      </c>
      <c r="P48" s="53">
        <f>F48/12</f>
        <v>18.583333333333332</v>
      </c>
      <c r="Q48" s="53">
        <f>P48/3</f>
        <v>6.1944444444444438</v>
      </c>
      <c r="R48" s="51"/>
      <c r="S48" s="11">
        <v>1</v>
      </c>
      <c r="T48" s="13" t="s">
        <v>9</v>
      </c>
      <c r="U48" s="54">
        <f>(F49+S88+S90)/21</f>
        <v>20.857142857142858</v>
      </c>
      <c r="V48" s="54">
        <f t="shared" ref="V48:V55" si="1">U48/3</f>
        <v>6.9523809523809526</v>
      </c>
    </row>
    <row r="49" spans="1:22" ht="15.75">
      <c r="A49" s="52">
        <v>1</v>
      </c>
      <c r="B49" s="11">
        <v>2</v>
      </c>
      <c r="C49" s="13" t="s">
        <v>9</v>
      </c>
      <c r="D49" s="14" t="s">
        <v>7</v>
      </c>
      <c r="E49" s="14" t="s">
        <v>8</v>
      </c>
      <c r="F49" s="15">
        <f t="shared" si="0"/>
        <v>208</v>
      </c>
      <c r="G49" s="23">
        <v>26</v>
      </c>
      <c r="H49" s="23">
        <v>15</v>
      </c>
      <c r="I49" s="22">
        <v>23</v>
      </c>
      <c r="J49" s="23">
        <v>26</v>
      </c>
      <c r="K49" s="16">
        <v>23</v>
      </c>
      <c r="L49" s="16">
        <v>25</v>
      </c>
      <c r="M49" s="16">
        <v>24</v>
      </c>
      <c r="N49" s="16">
        <v>23</v>
      </c>
      <c r="O49" s="16">
        <v>23</v>
      </c>
      <c r="P49" s="54">
        <f t="shared" ref="P49:P56" si="2">F49/12</f>
        <v>17.333333333333332</v>
      </c>
      <c r="Q49" s="54">
        <f t="shared" ref="Q49:Q56" si="3">P49/3</f>
        <v>5.7777777777777777</v>
      </c>
      <c r="R49" s="51"/>
      <c r="S49" s="11">
        <v>2</v>
      </c>
      <c r="T49" s="13" t="s">
        <v>6</v>
      </c>
      <c r="U49" s="55">
        <f>(F48+S91)/17</f>
        <v>20.470588235294116</v>
      </c>
      <c r="V49" s="55">
        <f t="shared" si="1"/>
        <v>6.8235294117647056</v>
      </c>
    </row>
    <row r="50" spans="1:22" ht="15.75">
      <c r="A50" s="52"/>
      <c r="B50" s="11">
        <v>3</v>
      </c>
      <c r="C50" s="17" t="s">
        <v>11</v>
      </c>
      <c r="D50" s="12" t="s">
        <v>7</v>
      </c>
      <c r="E50" s="18" t="s">
        <v>12</v>
      </c>
      <c r="F50" s="15">
        <f t="shared" si="0"/>
        <v>187</v>
      </c>
      <c r="G50" s="20">
        <v>9</v>
      </c>
      <c r="H50" s="20">
        <v>26</v>
      </c>
      <c r="I50" s="20">
        <v>23</v>
      </c>
      <c r="J50" s="20">
        <v>19</v>
      </c>
      <c r="K50" s="19">
        <v>27</v>
      </c>
      <c r="L50" s="19">
        <v>24</v>
      </c>
      <c r="M50" s="19">
        <v>24</v>
      </c>
      <c r="N50" s="19">
        <v>18</v>
      </c>
      <c r="O50" s="19">
        <v>17</v>
      </c>
      <c r="P50" s="55">
        <f t="shared" si="2"/>
        <v>15.583333333333334</v>
      </c>
      <c r="Q50" s="55">
        <f t="shared" si="3"/>
        <v>5.1944444444444446</v>
      </c>
      <c r="R50" s="51"/>
      <c r="S50" s="11">
        <v>3</v>
      </c>
      <c r="T50" s="13" t="s">
        <v>13</v>
      </c>
      <c r="U50" s="54">
        <f>(F51+S82+S84+S87)/24</f>
        <v>18.583333333333332</v>
      </c>
      <c r="V50" s="54">
        <f t="shared" si="1"/>
        <v>6.1944444444444438</v>
      </c>
    </row>
    <row r="51" spans="1:22" ht="15.75">
      <c r="A51" s="52">
        <v>1</v>
      </c>
      <c r="B51" s="11">
        <v>4</v>
      </c>
      <c r="C51" s="13" t="s">
        <v>13</v>
      </c>
      <c r="D51" s="14" t="s">
        <v>7</v>
      </c>
      <c r="E51" s="14" t="s">
        <v>10</v>
      </c>
      <c r="F51" s="15">
        <f t="shared" si="0"/>
        <v>167</v>
      </c>
      <c r="G51" s="16">
        <v>13</v>
      </c>
      <c r="H51" s="16">
        <v>23</v>
      </c>
      <c r="I51" s="16">
        <v>11</v>
      </c>
      <c r="J51" s="16">
        <v>25</v>
      </c>
      <c r="K51" s="16">
        <v>19</v>
      </c>
      <c r="L51" s="16">
        <v>23</v>
      </c>
      <c r="M51" s="16">
        <v>23</v>
      </c>
      <c r="N51" s="16">
        <v>15</v>
      </c>
      <c r="O51" s="16">
        <v>15</v>
      </c>
      <c r="P51" s="54">
        <f t="shared" si="2"/>
        <v>13.916666666666666</v>
      </c>
      <c r="Q51" s="54">
        <f t="shared" si="3"/>
        <v>4.6388888888888884</v>
      </c>
      <c r="R51" s="51"/>
      <c r="S51" s="11">
        <v>4</v>
      </c>
      <c r="T51" s="17" t="s">
        <v>11</v>
      </c>
      <c r="U51" s="53">
        <f>(F50+S85)/15</f>
        <v>15.133333333333333</v>
      </c>
      <c r="V51" s="53">
        <f t="shared" si="1"/>
        <v>5.0444444444444443</v>
      </c>
    </row>
    <row r="52" spans="1:22" ht="15.75">
      <c r="B52" s="11">
        <v>5</v>
      </c>
      <c r="C52" s="13" t="s">
        <v>33</v>
      </c>
      <c r="D52" s="11" t="s">
        <v>7</v>
      </c>
      <c r="E52" s="14" t="s">
        <v>10</v>
      </c>
      <c r="F52" s="15">
        <f t="shared" si="0"/>
        <v>119</v>
      </c>
      <c r="G52" s="20">
        <v>14</v>
      </c>
      <c r="H52" s="20">
        <v>14</v>
      </c>
      <c r="I52" s="20">
        <v>17</v>
      </c>
      <c r="J52" s="20">
        <v>13</v>
      </c>
      <c r="K52" s="20">
        <v>12</v>
      </c>
      <c r="L52" s="20">
        <v>7</v>
      </c>
      <c r="M52" s="20">
        <v>12</v>
      </c>
      <c r="N52" s="20">
        <v>16</v>
      </c>
      <c r="O52" s="20">
        <v>14</v>
      </c>
      <c r="P52" s="53">
        <f t="shared" si="2"/>
        <v>9.9166666666666661</v>
      </c>
      <c r="Q52" s="53">
        <f t="shared" si="3"/>
        <v>3.3055555555555554</v>
      </c>
      <c r="R52" s="51"/>
      <c r="S52" s="11">
        <v>5</v>
      </c>
      <c r="T52" s="13" t="s">
        <v>33</v>
      </c>
      <c r="U52" s="54">
        <f>(F52+S79+S81)/20</f>
        <v>14.1</v>
      </c>
      <c r="V52" s="54">
        <f t="shared" si="1"/>
        <v>4.7</v>
      </c>
    </row>
    <row r="53" spans="1:22" ht="15.75">
      <c r="B53" s="11">
        <v>6</v>
      </c>
      <c r="C53" s="13" t="s">
        <v>25</v>
      </c>
      <c r="D53" s="14" t="s">
        <v>7</v>
      </c>
      <c r="E53" s="14" t="s">
        <v>12</v>
      </c>
      <c r="F53" s="15">
        <f t="shared" si="0"/>
        <v>127</v>
      </c>
      <c r="G53" s="22">
        <v>8</v>
      </c>
      <c r="H53" s="22">
        <v>15</v>
      </c>
      <c r="I53" s="22">
        <v>22</v>
      </c>
      <c r="J53" s="22">
        <v>13</v>
      </c>
      <c r="K53" s="23">
        <v>22</v>
      </c>
      <c r="L53" s="23">
        <v>8</v>
      </c>
      <c r="M53" s="23">
        <v>9</v>
      </c>
      <c r="N53" s="23">
        <v>7</v>
      </c>
      <c r="O53" s="23">
        <v>23</v>
      </c>
      <c r="P53" s="56">
        <f t="shared" si="2"/>
        <v>10.583333333333334</v>
      </c>
      <c r="Q53" s="56">
        <f t="shared" si="3"/>
        <v>3.5277777777777781</v>
      </c>
      <c r="R53" s="51"/>
      <c r="S53" s="11">
        <v>6</v>
      </c>
      <c r="T53" s="13" t="s">
        <v>25</v>
      </c>
      <c r="U53" s="55">
        <f>(F53+S76+S78)/20</f>
        <v>13.05</v>
      </c>
      <c r="V53" s="55">
        <f t="shared" si="1"/>
        <v>4.3500000000000005</v>
      </c>
    </row>
    <row r="54" spans="1:22" ht="15.75">
      <c r="B54" s="11">
        <v>7</v>
      </c>
      <c r="C54" s="13" t="s">
        <v>26</v>
      </c>
      <c r="D54" s="11" t="s">
        <v>7</v>
      </c>
      <c r="E54" s="14" t="s">
        <v>12</v>
      </c>
      <c r="F54" s="15">
        <f t="shared" si="0"/>
        <v>140</v>
      </c>
      <c r="G54" s="19">
        <v>16</v>
      </c>
      <c r="H54" s="19">
        <v>21</v>
      </c>
      <c r="I54" s="20">
        <v>26</v>
      </c>
      <c r="J54" s="19">
        <v>23</v>
      </c>
      <c r="K54" s="19">
        <v>13</v>
      </c>
      <c r="L54" s="19">
        <v>13</v>
      </c>
      <c r="M54" s="19">
        <v>16</v>
      </c>
      <c r="N54" s="19">
        <v>0</v>
      </c>
      <c r="O54" s="19">
        <v>12</v>
      </c>
      <c r="P54" s="55">
        <f t="shared" si="2"/>
        <v>11.666666666666666</v>
      </c>
      <c r="Q54" s="55">
        <f t="shared" si="3"/>
        <v>3.8888888888888888</v>
      </c>
      <c r="R54" s="51"/>
      <c r="S54" s="11">
        <v>7</v>
      </c>
      <c r="T54" s="13" t="s">
        <v>26</v>
      </c>
      <c r="U54" s="54">
        <f>(F54+S73+S75)/22</f>
        <v>12.772727272727273</v>
      </c>
      <c r="V54" s="54">
        <f t="shared" si="1"/>
        <v>4.2575757575757578</v>
      </c>
    </row>
    <row r="55" spans="1:22" ht="15.75">
      <c r="B55" s="11">
        <v>8</v>
      </c>
      <c r="C55" s="13" t="s">
        <v>31</v>
      </c>
      <c r="D55" s="14" t="s">
        <v>7</v>
      </c>
      <c r="E55" s="14" t="s">
        <v>12</v>
      </c>
      <c r="F55" s="15">
        <f t="shared" si="0"/>
        <v>107</v>
      </c>
      <c r="G55" s="22">
        <v>23</v>
      </c>
      <c r="H55" s="22">
        <v>0</v>
      </c>
      <c r="I55" s="22">
        <v>6</v>
      </c>
      <c r="J55" s="22">
        <v>13</v>
      </c>
      <c r="K55" s="16">
        <v>7</v>
      </c>
      <c r="L55" s="16">
        <v>20</v>
      </c>
      <c r="M55" s="16">
        <v>8</v>
      </c>
      <c r="N55" s="16">
        <v>13</v>
      </c>
      <c r="O55" s="16">
        <v>17</v>
      </c>
      <c r="P55" s="54">
        <f t="shared" si="2"/>
        <v>8.9166666666666661</v>
      </c>
      <c r="Q55" s="54">
        <f t="shared" si="3"/>
        <v>2.9722222222222219</v>
      </c>
      <c r="R55" s="51"/>
      <c r="S55" s="11">
        <v>8</v>
      </c>
      <c r="T55" s="13" t="s">
        <v>36</v>
      </c>
      <c r="U55" s="55">
        <f>(F55+S70+S72)/22</f>
        <v>9.954545454545455</v>
      </c>
      <c r="V55" s="55">
        <f t="shared" si="1"/>
        <v>3.3181818181818183</v>
      </c>
    </row>
    <row r="56" spans="1:22" ht="15.75">
      <c r="B56" s="11">
        <v>9</v>
      </c>
      <c r="C56" s="13" t="s">
        <v>27</v>
      </c>
      <c r="D56" s="14" t="s">
        <v>7</v>
      </c>
      <c r="E56" s="14" t="s">
        <v>10</v>
      </c>
      <c r="F56" s="15">
        <f t="shared" si="0"/>
        <v>80</v>
      </c>
      <c r="G56" s="20">
        <v>16</v>
      </c>
      <c r="H56" s="20">
        <v>7</v>
      </c>
      <c r="I56" s="20">
        <v>6</v>
      </c>
      <c r="J56" s="20">
        <v>0</v>
      </c>
      <c r="K56" s="20">
        <v>6</v>
      </c>
      <c r="L56" s="20">
        <v>15</v>
      </c>
      <c r="M56" s="20">
        <v>8</v>
      </c>
      <c r="N56" s="20">
        <v>22</v>
      </c>
      <c r="O56" s="20">
        <v>0</v>
      </c>
      <c r="P56" s="53">
        <f t="shared" si="2"/>
        <v>6.666666666666667</v>
      </c>
      <c r="Q56" s="53">
        <f t="shared" si="3"/>
        <v>2.2222222222222223</v>
      </c>
      <c r="R56" s="51"/>
      <c r="S56" s="11">
        <v>9</v>
      </c>
      <c r="T56" s="13" t="s">
        <v>27</v>
      </c>
      <c r="U56" s="54">
        <f>(F56+S69)/17</f>
        <v>8.235294117647058</v>
      </c>
      <c r="V56" s="54">
        <f>U56/3</f>
        <v>2.7450980392156858</v>
      </c>
    </row>
    <row r="57" spans="1:22" ht="15.75">
      <c r="A57" s="51"/>
      <c r="R57" s="51"/>
      <c r="S57" s="51"/>
      <c r="T57" s="51"/>
      <c r="U57" s="51"/>
      <c r="V57" s="51"/>
    </row>
    <row r="58" spans="1:22" ht="15.75">
      <c r="A58" s="51"/>
      <c r="B58" s="63" t="s">
        <v>37</v>
      </c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</row>
    <row r="59" spans="1:22" ht="15.75">
      <c r="A59" s="51"/>
      <c r="B59" s="63" t="s">
        <v>38</v>
      </c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</row>
    <row r="60" spans="1:22" ht="15.75">
      <c r="A60" s="51"/>
      <c r="B60" s="63" t="s">
        <v>39</v>
      </c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</row>
    <row r="61" spans="1:22" ht="15.75">
      <c r="A61" s="51"/>
      <c r="B61" s="63" t="s">
        <v>40</v>
      </c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</row>
    <row r="62" spans="1:22" ht="15.75">
      <c r="A62" s="51"/>
      <c r="B62" s="63" t="s">
        <v>41</v>
      </c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</row>
    <row r="63" spans="1:22" ht="15.75">
      <c r="A63" s="51"/>
      <c r="B63" s="64" t="s">
        <v>42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</row>
    <row r="64" spans="1:22" ht="15.75">
      <c r="A64" s="51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</row>
    <row r="65" spans="1:22" ht="15.75">
      <c r="A65" s="51"/>
      <c r="B65" s="51" t="s">
        <v>43</v>
      </c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</row>
    <row r="66" spans="1:22" ht="15.75">
      <c r="A66" s="51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</row>
    <row r="67" spans="1:22" ht="15.75">
      <c r="A67" s="51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65" t="s">
        <v>34</v>
      </c>
      <c r="Q67" s="65" t="s">
        <v>35</v>
      </c>
      <c r="R67" s="51"/>
      <c r="S67" s="51"/>
      <c r="T67" s="51"/>
      <c r="U67" s="51"/>
      <c r="V67" s="51"/>
    </row>
    <row r="68" spans="1:22" ht="16.5" thickBot="1">
      <c r="A68" s="51"/>
      <c r="B68" s="24" t="s">
        <v>0</v>
      </c>
      <c r="C68" s="24" t="s">
        <v>1</v>
      </c>
      <c r="D68" s="24" t="s">
        <v>30</v>
      </c>
      <c r="E68" s="25" t="s">
        <v>5</v>
      </c>
      <c r="F68" s="25" t="s">
        <v>29</v>
      </c>
      <c r="G68" s="25" t="s">
        <v>28</v>
      </c>
      <c r="H68" s="25" t="s">
        <v>29</v>
      </c>
      <c r="I68" s="25" t="s">
        <v>28</v>
      </c>
      <c r="J68" s="25" t="s">
        <v>29</v>
      </c>
      <c r="K68" s="25" t="s">
        <v>28</v>
      </c>
      <c r="L68" s="25" t="s">
        <v>29</v>
      </c>
      <c r="M68" s="25" t="s">
        <v>28</v>
      </c>
      <c r="N68" s="25" t="s">
        <v>29</v>
      </c>
      <c r="O68" s="51"/>
      <c r="P68" s="66"/>
      <c r="Q68" s="66"/>
      <c r="R68" s="51"/>
      <c r="S68" s="51"/>
      <c r="T68" s="51"/>
      <c r="U68" s="51"/>
      <c r="V68" s="51"/>
    </row>
    <row r="69" spans="1:22" ht="15.75">
      <c r="A69" s="51"/>
      <c r="B69" s="26">
        <v>9</v>
      </c>
      <c r="C69" s="13" t="s">
        <v>27</v>
      </c>
      <c r="D69" s="27">
        <f>F69+H69+J69+L69+N69</f>
        <v>5</v>
      </c>
      <c r="E69" s="28">
        <v>6</v>
      </c>
      <c r="F69" s="29">
        <v>1</v>
      </c>
      <c r="G69" s="30">
        <v>13</v>
      </c>
      <c r="H69" s="29">
        <v>0</v>
      </c>
      <c r="I69" s="30">
        <v>8</v>
      </c>
      <c r="J69" s="29">
        <v>0</v>
      </c>
      <c r="K69" s="30">
        <v>21</v>
      </c>
      <c r="L69" s="29">
        <v>2</v>
      </c>
      <c r="M69" s="30">
        <v>12</v>
      </c>
      <c r="N69" s="29">
        <v>2</v>
      </c>
      <c r="O69" s="51"/>
      <c r="P69" s="57">
        <f>S69/5</f>
        <v>12</v>
      </c>
      <c r="Q69" s="57">
        <f>P69/3</f>
        <v>4</v>
      </c>
      <c r="R69" s="51"/>
      <c r="S69" s="51">
        <f>E69+G69+I69+K69+M69</f>
        <v>60</v>
      </c>
      <c r="T69" s="51"/>
      <c r="U69" s="51"/>
      <c r="V69" s="51"/>
    </row>
    <row r="70" spans="1:22" ht="16.5" thickBot="1">
      <c r="A70" s="51"/>
      <c r="B70" s="31"/>
      <c r="C70" s="58" t="s">
        <v>31</v>
      </c>
      <c r="D70" s="32">
        <f>F70+H70+J70+L70+N70</f>
        <v>5</v>
      </c>
      <c r="E70" s="28">
        <v>6</v>
      </c>
      <c r="F70" s="29">
        <v>1</v>
      </c>
      <c r="G70" s="30">
        <v>16</v>
      </c>
      <c r="H70" s="29">
        <v>2</v>
      </c>
      <c r="I70" s="30">
        <v>16</v>
      </c>
      <c r="J70" s="29">
        <v>2</v>
      </c>
      <c r="K70" s="30">
        <v>6</v>
      </c>
      <c r="L70" s="29">
        <v>0</v>
      </c>
      <c r="M70" s="30">
        <v>6</v>
      </c>
      <c r="N70" s="29">
        <v>0</v>
      </c>
      <c r="O70" s="51"/>
      <c r="P70" s="57">
        <f>S70/5</f>
        <v>10</v>
      </c>
      <c r="Q70" s="57">
        <f>P70/3</f>
        <v>3.3333333333333335</v>
      </c>
      <c r="R70" s="51"/>
      <c r="S70" s="51">
        <f>E70+G70+I70+K70+M70</f>
        <v>50</v>
      </c>
      <c r="T70" s="59"/>
      <c r="U70" s="51"/>
      <c r="V70" s="51"/>
    </row>
    <row r="71" spans="1:22" ht="16.5" thickBot="1">
      <c r="A71" s="51"/>
      <c r="B71" s="31"/>
      <c r="C71" s="31"/>
      <c r="D71" s="33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51"/>
      <c r="P71" s="60"/>
      <c r="Q71" s="60"/>
      <c r="R71" s="51"/>
      <c r="S71" s="59"/>
      <c r="T71" s="59"/>
      <c r="U71" s="51"/>
      <c r="V71" s="51"/>
    </row>
    <row r="72" spans="1:22" ht="15.75">
      <c r="A72" s="51"/>
      <c r="B72" s="26">
        <v>8</v>
      </c>
      <c r="C72" s="13" t="s">
        <v>31</v>
      </c>
      <c r="D72" s="35">
        <f>F72+H72+J72+L72+N72</f>
        <v>4</v>
      </c>
      <c r="E72" s="28">
        <v>25</v>
      </c>
      <c r="F72" s="29">
        <v>2</v>
      </c>
      <c r="G72" s="30">
        <v>8</v>
      </c>
      <c r="H72" s="29">
        <v>0</v>
      </c>
      <c r="I72" s="30">
        <v>7</v>
      </c>
      <c r="J72" s="29">
        <v>0</v>
      </c>
      <c r="K72" s="30">
        <v>14</v>
      </c>
      <c r="L72" s="29">
        <v>2</v>
      </c>
      <c r="M72" s="30">
        <v>8</v>
      </c>
      <c r="N72" s="29">
        <v>0</v>
      </c>
      <c r="O72" s="51"/>
      <c r="P72" s="57">
        <f>S72/5</f>
        <v>12.4</v>
      </c>
      <c r="Q72" s="57">
        <f>P72/3</f>
        <v>4.1333333333333337</v>
      </c>
      <c r="R72" s="51"/>
      <c r="S72" s="51">
        <f>E72+G72+I72+K72+M72</f>
        <v>62</v>
      </c>
      <c r="T72" s="51"/>
      <c r="U72" s="51"/>
      <c r="V72" s="51"/>
    </row>
    <row r="73" spans="1:22" ht="16.5" thickBot="1">
      <c r="A73" s="51"/>
      <c r="B73" s="31"/>
      <c r="C73" s="58" t="s">
        <v>26</v>
      </c>
      <c r="D73" s="36">
        <f>F73+H73+J73+L73+N73</f>
        <v>6</v>
      </c>
      <c r="E73" s="28">
        <v>23</v>
      </c>
      <c r="F73" s="29">
        <v>0</v>
      </c>
      <c r="G73" s="30">
        <v>9</v>
      </c>
      <c r="H73" s="29">
        <v>2</v>
      </c>
      <c r="I73" s="30">
        <v>14</v>
      </c>
      <c r="J73" s="29">
        <v>2</v>
      </c>
      <c r="K73" s="30">
        <v>13</v>
      </c>
      <c r="L73" s="29">
        <v>0</v>
      </c>
      <c r="M73" s="30">
        <v>14</v>
      </c>
      <c r="N73" s="29">
        <v>2</v>
      </c>
      <c r="O73" s="51"/>
      <c r="P73" s="57">
        <f>S73/5</f>
        <v>14.6</v>
      </c>
      <c r="Q73" s="57">
        <f>P73/3</f>
        <v>4.8666666666666663</v>
      </c>
      <c r="R73" s="51"/>
      <c r="S73" s="51">
        <f>E73+G73+I73+K73+M73</f>
        <v>73</v>
      </c>
      <c r="T73" s="51"/>
      <c r="U73" s="51"/>
      <c r="V73" s="51"/>
    </row>
    <row r="74" spans="1:22" ht="16.5" thickBot="1">
      <c r="A74" s="51"/>
      <c r="B74" s="31"/>
      <c r="C74" s="31"/>
      <c r="D74" s="33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51"/>
      <c r="P74" s="60"/>
      <c r="Q74" s="60"/>
      <c r="R74" s="51"/>
      <c r="S74" s="51"/>
      <c r="T74" s="51"/>
      <c r="U74" s="51"/>
      <c r="V74" s="51"/>
    </row>
    <row r="75" spans="1:22" ht="15.75">
      <c r="A75" s="51"/>
      <c r="B75" s="26">
        <v>7</v>
      </c>
      <c r="C75" s="13" t="s">
        <v>26</v>
      </c>
      <c r="D75" s="35">
        <f>F75+H75+J75+L75+N75</f>
        <v>4</v>
      </c>
      <c r="E75" s="28">
        <v>15</v>
      </c>
      <c r="F75" s="29">
        <v>2</v>
      </c>
      <c r="G75" s="30">
        <v>20</v>
      </c>
      <c r="H75" s="29">
        <v>2</v>
      </c>
      <c r="I75" s="30">
        <v>19</v>
      </c>
      <c r="J75" s="29">
        <v>0</v>
      </c>
      <c r="K75" s="30">
        <v>8</v>
      </c>
      <c r="L75" s="29">
        <v>0</v>
      </c>
      <c r="M75" s="30">
        <v>6</v>
      </c>
      <c r="N75" s="29">
        <v>0</v>
      </c>
      <c r="O75" s="51"/>
      <c r="P75" s="57">
        <f>S75/5</f>
        <v>13.6</v>
      </c>
      <c r="Q75" s="57">
        <f>P75/3</f>
        <v>4.5333333333333332</v>
      </c>
      <c r="R75" s="51"/>
      <c r="S75" s="51">
        <f>E75+G75+I75+K75+M75</f>
        <v>68</v>
      </c>
      <c r="T75" s="51"/>
      <c r="U75" s="51"/>
      <c r="V75" s="51"/>
    </row>
    <row r="76" spans="1:22" ht="16.5" thickBot="1">
      <c r="A76" s="51"/>
      <c r="B76" s="31"/>
      <c r="C76" s="58" t="s">
        <v>25</v>
      </c>
      <c r="D76" s="36">
        <f>F76+H76+J76+L76+N76</f>
        <v>6</v>
      </c>
      <c r="E76" s="28">
        <v>12</v>
      </c>
      <c r="F76" s="29">
        <v>0</v>
      </c>
      <c r="G76" s="30">
        <v>17</v>
      </c>
      <c r="H76" s="29">
        <v>0</v>
      </c>
      <c r="I76" s="30">
        <v>23</v>
      </c>
      <c r="J76" s="29">
        <v>2</v>
      </c>
      <c r="K76" s="30">
        <v>14</v>
      </c>
      <c r="L76" s="29">
        <v>2</v>
      </c>
      <c r="M76" s="30">
        <v>24</v>
      </c>
      <c r="N76" s="29">
        <v>2</v>
      </c>
      <c r="O76" s="51"/>
      <c r="P76" s="57">
        <f>S76/5</f>
        <v>18</v>
      </c>
      <c r="Q76" s="57">
        <f>P76/3</f>
        <v>6</v>
      </c>
      <c r="R76" s="51"/>
      <c r="S76" s="51">
        <f>E76+G76+I76+K76+M76</f>
        <v>90</v>
      </c>
      <c r="T76" s="51"/>
      <c r="U76" s="51"/>
      <c r="V76" s="51"/>
    </row>
    <row r="77" spans="1:22" ht="16.5" thickBot="1">
      <c r="A77" s="51"/>
      <c r="B77" s="31"/>
      <c r="C77" s="31"/>
      <c r="D77" s="33"/>
      <c r="E77" s="34"/>
      <c r="F77" s="34"/>
      <c r="G77" s="34"/>
      <c r="H77" s="34"/>
      <c r="I77" s="34"/>
      <c r="J77" s="34"/>
      <c r="K77" s="51"/>
      <c r="L77" s="51"/>
      <c r="M77" s="51"/>
      <c r="N77" s="51"/>
      <c r="O77" s="51"/>
      <c r="P77" s="60"/>
      <c r="Q77" s="60"/>
      <c r="R77" s="51"/>
      <c r="S77" s="51"/>
      <c r="T77" s="51"/>
      <c r="U77" s="51"/>
      <c r="V77" s="51"/>
    </row>
    <row r="78" spans="1:22" ht="15.75">
      <c r="A78" s="51"/>
      <c r="B78" s="26">
        <v>6</v>
      </c>
      <c r="C78" s="17" t="s">
        <v>25</v>
      </c>
      <c r="D78" s="35">
        <f>F78+H78+J78+L78+N78</f>
        <v>0</v>
      </c>
      <c r="E78" s="28">
        <v>9</v>
      </c>
      <c r="F78" s="29">
        <v>0</v>
      </c>
      <c r="G78" s="30">
        <v>21</v>
      </c>
      <c r="H78" s="29">
        <v>0</v>
      </c>
      <c r="I78" s="30">
        <v>14</v>
      </c>
      <c r="J78" s="29">
        <v>0</v>
      </c>
      <c r="K78" s="51"/>
      <c r="L78" s="51"/>
      <c r="M78" s="51"/>
      <c r="N78" s="51"/>
      <c r="O78" s="51"/>
      <c r="P78" s="57">
        <f>S78/3</f>
        <v>14.666666666666666</v>
      </c>
      <c r="Q78" s="57">
        <f>P78/3</f>
        <v>4.8888888888888884</v>
      </c>
      <c r="R78" s="51"/>
      <c r="S78" s="51">
        <f>E78+G78+I78+K78+M78</f>
        <v>44</v>
      </c>
      <c r="T78" s="51"/>
      <c r="U78" s="51"/>
      <c r="V78" s="51"/>
    </row>
    <row r="79" spans="1:22" ht="16.5" thickBot="1">
      <c r="B79" s="31"/>
      <c r="C79" s="61" t="s">
        <v>33</v>
      </c>
      <c r="D79" s="36">
        <f>F79+H79+J79+L79+N79</f>
        <v>6</v>
      </c>
      <c r="E79" s="28">
        <v>17</v>
      </c>
      <c r="F79" s="29">
        <v>2</v>
      </c>
      <c r="G79" s="30">
        <v>25</v>
      </c>
      <c r="H79" s="29">
        <v>2</v>
      </c>
      <c r="I79" s="30">
        <v>28</v>
      </c>
      <c r="J79" s="29">
        <v>2</v>
      </c>
      <c r="K79" s="51"/>
      <c r="L79" s="51"/>
      <c r="M79" s="51"/>
      <c r="N79" s="51"/>
      <c r="P79" s="57">
        <f>S79/3</f>
        <v>23.333333333333332</v>
      </c>
      <c r="Q79" s="57">
        <f>P79/3</f>
        <v>7.7777777777777777</v>
      </c>
      <c r="S79" s="51">
        <f>E79+G79+I79+K79+M79</f>
        <v>70</v>
      </c>
    </row>
    <row r="80" spans="1:22" ht="16.5" thickBot="1">
      <c r="B80" s="31"/>
      <c r="C80" s="31"/>
      <c r="D80" s="33"/>
      <c r="E80" s="34"/>
      <c r="F80" s="34"/>
      <c r="G80" s="34"/>
      <c r="H80" s="34"/>
      <c r="I80" s="34"/>
      <c r="J80" s="34"/>
      <c r="K80" s="51"/>
      <c r="L80" s="51"/>
      <c r="M80" s="51"/>
      <c r="N80" s="51"/>
      <c r="P80" s="60"/>
      <c r="Q80" s="60"/>
      <c r="S80" s="51"/>
    </row>
    <row r="81" spans="2:19" ht="15.75">
      <c r="B81" s="26">
        <v>5</v>
      </c>
      <c r="C81" s="13" t="s">
        <v>33</v>
      </c>
      <c r="D81" s="27">
        <f>F81+H81+J81+L81+N81</f>
        <v>3</v>
      </c>
      <c r="E81" s="28">
        <v>13</v>
      </c>
      <c r="F81" s="29">
        <v>0</v>
      </c>
      <c r="G81" s="30">
        <v>29</v>
      </c>
      <c r="H81" s="29">
        <v>1</v>
      </c>
      <c r="I81" s="30">
        <v>23</v>
      </c>
      <c r="J81" s="29">
        <v>0</v>
      </c>
      <c r="K81" s="30">
        <v>22</v>
      </c>
      <c r="L81" s="29">
        <v>2</v>
      </c>
      <c r="M81" s="30">
        <v>6</v>
      </c>
      <c r="N81" s="29">
        <v>0</v>
      </c>
      <c r="P81" s="57">
        <f>S81/5</f>
        <v>18.600000000000001</v>
      </c>
      <c r="Q81" s="57">
        <f>P81/3</f>
        <v>6.2</v>
      </c>
      <c r="S81" s="51">
        <f>E81+G81+I81+K81+M81</f>
        <v>93</v>
      </c>
    </row>
    <row r="82" spans="2:19" ht="16.5" thickBot="1">
      <c r="B82" s="31"/>
      <c r="C82" s="62" t="s">
        <v>13</v>
      </c>
      <c r="D82" s="32">
        <f>F82+H82+J82+L82+N82</f>
        <v>7</v>
      </c>
      <c r="E82" s="39">
        <v>18</v>
      </c>
      <c r="F82" s="21">
        <v>2</v>
      </c>
      <c r="G82" s="40">
        <v>29</v>
      </c>
      <c r="H82" s="29">
        <v>1</v>
      </c>
      <c r="I82" s="40">
        <v>25</v>
      </c>
      <c r="J82" s="29">
        <v>2</v>
      </c>
      <c r="K82" s="40">
        <v>21</v>
      </c>
      <c r="L82" s="29">
        <v>0</v>
      </c>
      <c r="M82" s="40">
        <v>29</v>
      </c>
      <c r="N82" s="29">
        <v>2</v>
      </c>
      <c r="P82" s="57">
        <f>S82/5</f>
        <v>24.4</v>
      </c>
      <c r="Q82" s="57">
        <f>P82/3</f>
        <v>8.1333333333333329</v>
      </c>
      <c r="S82" s="51">
        <f>E82+G82+I82+K82+M82</f>
        <v>122</v>
      </c>
    </row>
    <row r="83" spans="2:19" ht="16.5" thickBot="1">
      <c r="B83" s="31"/>
      <c r="C83" s="38"/>
      <c r="D83" s="33"/>
      <c r="E83" s="34"/>
      <c r="F83" s="34"/>
      <c r="G83" s="34"/>
      <c r="H83" s="34"/>
      <c r="I83" s="34"/>
      <c r="J83" s="34"/>
      <c r="K83" s="34"/>
      <c r="L83" s="34"/>
      <c r="M83" s="34"/>
      <c r="N83" s="34"/>
      <c r="P83" s="60"/>
      <c r="Q83" s="60"/>
      <c r="S83" s="51"/>
    </row>
    <row r="84" spans="2:19" ht="15.75">
      <c r="B84" s="31"/>
      <c r="C84" s="62" t="s">
        <v>13</v>
      </c>
      <c r="D84" s="27">
        <f>F84+H84+J84+L84+N84</f>
        <v>6</v>
      </c>
      <c r="E84" s="28">
        <v>27</v>
      </c>
      <c r="F84" s="29">
        <v>2</v>
      </c>
      <c r="G84" s="30">
        <v>20</v>
      </c>
      <c r="H84" s="29">
        <v>2</v>
      </c>
      <c r="I84" s="30">
        <v>23</v>
      </c>
      <c r="J84" s="29">
        <v>2</v>
      </c>
      <c r="K84" s="40"/>
      <c r="L84" s="21"/>
      <c r="M84" s="40"/>
      <c r="N84" s="21"/>
      <c r="P84" s="57">
        <f>S84/3</f>
        <v>23.333333333333332</v>
      </c>
      <c r="Q84" s="57">
        <f>P84/3</f>
        <v>7.7777777777777777</v>
      </c>
      <c r="S84" s="51">
        <f>E84+G84+I84+K84+M84</f>
        <v>70</v>
      </c>
    </row>
    <row r="85" spans="2:19" ht="16.5" thickBot="1">
      <c r="B85" s="26">
        <v>4</v>
      </c>
      <c r="C85" s="17" t="s">
        <v>11</v>
      </c>
      <c r="D85" s="32">
        <f>F85+H85+J85+L85+N85</f>
        <v>0</v>
      </c>
      <c r="E85" s="41">
        <v>17</v>
      </c>
      <c r="F85" s="42">
        <v>0</v>
      </c>
      <c r="G85" s="43">
        <v>8</v>
      </c>
      <c r="H85" s="44">
        <v>0</v>
      </c>
      <c r="I85" s="43">
        <v>15</v>
      </c>
      <c r="J85" s="44">
        <v>0</v>
      </c>
      <c r="K85" s="45"/>
      <c r="L85" s="42"/>
      <c r="M85" s="45"/>
      <c r="N85" s="42"/>
      <c r="P85" s="57">
        <f>S85/3</f>
        <v>13.333333333333334</v>
      </c>
      <c r="Q85" s="57">
        <f>P85/3</f>
        <v>4.4444444444444446</v>
      </c>
      <c r="S85" s="51">
        <f>E85+G85+I85+K85+M85</f>
        <v>40</v>
      </c>
    </row>
    <row r="86" spans="2:19" ht="16.5" thickBot="1">
      <c r="B86" s="31"/>
      <c r="C86" s="38"/>
      <c r="D86" s="33"/>
      <c r="E86" s="34"/>
      <c r="F86" s="34"/>
      <c r="G86" s="34"/>
      <c r="H86" s="34"/>
      <c r="I86" s="34"/>
      <c r="J86" s="34"/>
      <c r="K86" s="34"/>
      <c r="L86" s="34"/>
      <c r="M86" s="34"/>
      <c r="N86" s="34"/>
      <c r="P86" s="60"/>
      <c r="Q86" s="60"/>
      <c r="S86" s="51"/>
    </row>
    <row r="87" spans="2:19" ht="15.75">
      <c r="B87" s="26">
        <v>3</v>
      </c>
      <c r="C87" s="13" t="s">
        <v>13</v>
      </c>
      <c r="D87" s="27">
        <f>F87+H87+J87+L87+N87</f>
        <v>2</v>
      </c>
      <c r="E87" s="46">
        <v>28</v>
      </c>
      <c r="F87" s="47">
        <v>2</v>
      </c>
      <c r="G87" s="48">
        <v>17</v>
      </c>
      <c r="H87" s="49">
        <v>0</v>
      </c>
      <c r="I87" s="48">
        <v>25</v>
      </c>
      <c r="J87" s="49">
        <v>0</v>
      </c>
      <c r="K87" s="48">
        <v>17</v>
      </c>
      <c r="L87" s="47">
        <v>0</v>
      </c>
      <c r="M87" s="48"/>
      <c r="N87" s="47"/>
      <c r="P87" s="57">
        <f>S87/4</f>
        <v>21.75</v>
      </c>
      <c r="Q87" s="57">
        <f>P87/3</f>
        <v>7.25</v>
      </c>
      <c r="S87" s="51">
        <f>E87+G87+I87+K87+M87</f>
        <v>87</v>
      </c>
    </row>
    <row r="88" spans="2:19" ht="16.5" thickBot="1">
      <c r="B88" s="31"/>
      <c r="C88" s="62" t="s">
        <v>9</v>
      </c>
      <c r="D88" s="32">
        <f>F88+H88+J88+L88+N88</f>
        <v>6</v>
      </c>
      <c r="E88" s="39">
        <v>25</v>
      </c>
      <c r="F88" s="21">
        <v>0</v>
      </c>
      <c r="G88" s="40">
        <v>28</v>
      </c>
      <c r="H88" s="29">
        <v>2</v>
      </c>
      <c r="I88" s="40">
        <v>27</v>
      </c>
      <c r="J88" s="21">
        <v>2</v>
      </c>
      <c r="K88" s="40">
        <v>26</v>
      </c>
      <c r="L88" s="21">
        <v>2</v>
      </c>
      <c r="M88" s="40"/>
      <c r="N88" s="21"/>
      <c r="P88" s="57">
        <f>S88/4</f>
        <v>26.5</v>
      </c>
      <c r="Q88" s="57">
        <f>P88/3</f>
        <v>8.8333333333333339</v>
      </c>
      <c r="S88" s="51">
        <f>E88+G88+I88+K88+M88</f>
        <v>106</v>
      </c>
    </row>
    <row r="89" spans="2:19" ht="16.5" thickBot="1">
      <c r="B89" s="31"/>
      <c r="C89" s="38"/>
      <c r="D89" s="33"/>
      <c r="E89" s="34"/>
      <c r="F89" s="34"/>
      <c r="G89" s="34"/>
      <c r="H89" s="34"/>
      <c r="I89" s="34"/>
      <c r="J89" s="34"/>
      <c r="K89" s="34"/>
      <c r="L89" s="34"/>
      <c r="M89" s="34"/>
      <c r="N89" s="34"/>
      <c r="P89" s="60"/>
      <c r="Q89" s="60"/>
      <c r="S89" s="51"/>
    </row>
    <row r="90" spans="2:19" ht="15.75">
      <c r="B90" s="31"/>
      <c r="C90" s="62" t="s">
        <v>9</v>
      </c>
      <c r="D90" s="27">
        <f>F90+H90+J90+L90+N90</f>
        <v>5</v>
      </c>
      <c r="E90" s="46">
        <v>22</v>
      </c>
      <c r="F90" s="47">
        <v>0</v>
      </c>
      <c r="G90" s="48">
        <v>25</v>
      </c>
      <c r="H90" s="49">
        <v>2</v>
      </c>
      <c r="I90" s="48">
        <v>26</v>
      </c>
      <c r="J90" s="47">
        <v>1</v>
      </c>
      <c r="K90" s="48">
        <v>24</v>
      </c>
      <c r="L90" s="47">
        <v>0</v>
      </c>
      <c r="M90" s="48">
        <v>27</v>
      </c>
      <c r="N90" s="47">
        <v>2</v>
      </c>
      <c r="P90" s="57">
        <f>S90/5</f>
        <v>24.8</v>
      </c>
      <c r="Q90" s="57">
        <f>P90/3</f>
        <v>8.2666666666666675</v>
      </c>
      <c r="S90" s="51">
        <f>E90+G90+I90+K90+M90</f>
        <v>124</v>
      </c>
    </row>
    <row r="91" spans="2:19" ht="16.5" thickBot="1">
      <c r="B91" s="37">
        <v>2</v>
      </c>
      <c r="C91" s="13" t="s">
        <v>6</v>
      </c>
      <c r="D91" s="32">
        <f>F91+H91+J91+L91+N91</f>
        <v>5</v>
      </c>
      <c r="E91" s="39">
        <v>24</v>
      </c>
      <c r="F91" s="21">
        <v>2</v>
      </c>
      <c r="G91" s="40">
        <v>23</v>
      </c>
      <c r="H91" s="29">
        <v>0</v>
      </c>
      <c r="I91" s="40">
        <v>26</v>
      </c>
      <c r="J91" s="21">
        <v>1</v>
      </c>
      <c r="K91" s="40">
        <v>26</v>
      </c>
      <c r="L91" s="21">
        <v>2</v>
      </c>
      <c r="M91" s="40">
        <v>26</v>
      </c>
      <c r="N91" s="21">
        <v>0</v>
      </c>
      <c r="P91" s="57">
        <f>S91/5</f>
        <v>25</v>
      </c>
      <c r="Q91" s="57">
        <f>P91/3</f>
        <v>8.3333333333333339</v>
      </c>
      <c r="S91" s="51">
        <f>E91+G91+I91+K91+M91</f>
        <v>125</v>
      </c>
    </row>
    <row r="92" spans="2:19">
      <c r="B92" s="31"/>
    </row>
    <row r="93" spans="2:19">
      <c r="B93" s="37">
        <v>1</v>
      </c>
      <c r="C93" s="13" t="s">
        <v>9</v>
      </c>
    </row>
    <row r="94" spans="2:19">
      <c r="B94" s="31"/>
    </row>
    <row r="96" spans="2:19">
      <c r="R96" s="50"/>
    </row>
  </sheetData>
  <mergeCells count="42">
    <mergeCell ref="M1:M2"/>
    <mergeCell ref="N1:N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H46:H47"/>
    <mergeCell ref="I46:I47"/>
    <mergeCell ref="J46:J47"/>
    <mergeCell ref="K46:K47"/>
    <mergeCell ref="B46:B47"/>
    <mergeCell ref="C46:C47"/>
    <mergeCell ref="D46:D47"/>
    <mergeCell ref="E46:E47"/>
    <mergeCell ref="F46:F47"/>
    <mergeCell ref="T46:T47"/>
    <mergeCell ref="U46:U47"/>
    <mergeCell ref="V46:V47"/>
    <mergeCell ref="B58:V58"/>
    <mergeCell ref="B59:V59"/>
    <mergeCell ref="O46:O47"/>
    <mergeCell ref="P46:P47"/>
    <mergeCell ref="Q46:Q47"/>
    <mergeCell ref="S46:S47"/>
    <mergeCell ref="L46:L47"/>
    <mergeCell ref="M46:M47"/>
    <mergeCell ref="N46:N47"/>
    <mergeCell ref="G46:G47"/>
    <mergeCell ref="B60:V60"/>
    <mergeCell ref="B61:V61"/>
    <mergeCell ref="B62:V62"/>
    <mergeCell ref="B63:V63"/>
    <mergeCell ref="P67:P68"/>
    <mergeCell ref="Q67:Q68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204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2023-01-14T13:20:37Z</dcterms:modified>
</cp:coreProperties>
</file>