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3 Październik" sheetId="22" r:id="rId1"/>
    <sheet name="212 Wrzesień" sheetId="21" r:id="rId2"/>
    <sheet name="211 Sierpień" sheetId="20" r:id="rId3"/>
    <sheet name="210 Lipiec" sheetId="19" r:id="rId4"/>
    <sheet name="209 Czerwiec" sheetId="18" r:id="rId5"/>
    <sheet name="208 Maj" sheetId="17" r:id="rId6"/>
    <sheet name="207 Kwiecień" sheetId="16" r:id="rId7"/>
    <sheet name="206 Marzec" sheetId="15" r:id="rId8"/>
    <sheet name="205 Luty" sheetId="13" r:id="rId9"/>
    <sheet name="204 Styczeń" sheetId="12" r:id="rId10"/>
  </sheets>
  <calcPr calcId="124519"/>
</workbook>
</file>

<file path=xl/calcChain.xml><?xml version="1.0" encoding="utf-8"?>
<calcChain xmlns="http://schemas.openxmlformats.org/spreadsheetml/2006/main">
  <c r="G46" i="22"/>
  <c r="H46"/>
  <c r="I46"/>
  <c r="J46"/>
  <c r="K46"/>
  <c r="L46"/>
  <c r="M46"/>
  <c r="N46"/>
  <c r="O46"/>
  <c r="P46"/>
  <c r="Q46"/>
  <c r="R46"/>
  <c r="G47"/>
  <c r="H47"/>
  <c r="I47"/>
  <c r="J47"/>
  <c r="K47"/>
  <c r="L47"/>
  <c r="M47"/>
  <c r="N47"/>
  <c r="O47"/>
  <c r="P47"/>
  <c r="Q47"/>
  <c r="R47"/>
  <c r="G48"/>
  <c r="H48"/>
  <c r="I48"/>
  <c r="J48"/>
  <c r="K48"/>
  <c r="L48"/>
  <c r="M48"/>
  <c r="N48"/>
  <c r="O48"/>
  <c r="P48"/>
  <c r="Q48"/>
  <c r="R48"/>
  <c r="G49"/>
  <c r="H49"/>
  <c r="I49"/>
  <c r="J49"/>
  <c r="K49"/>
  <c r="L49"/>
  <c r="M49"/>
  <c r="N49"/>
  <c r="O49"/>
  <c r="P49"/>
  <c r="Q49"/>
  <c r="R49"/>
  <c r="G50"/>
  <c r="H50"/>
  <c r="I50"/>
  <c r="J50"/>
  <c r="K50"/>
  <c r="L50"/>
  <c r="M50"/>
  <c r="N50"/>
  <c r="O50"/>
  <c r="P50"/>
  <c r="Q50"/>
  <c r="R50"/>
  <c r="G51"/>
  <c r="H51"/>
  <c r="I51"/>
  <c r="J51"/>
  <c r="K51"/>
  <c r="L51"/>
  <c r="M51"/>
  <c r="N51"/>
  <c r="O51"/>
  <c r="P51"/>
  <c r="Q51"/>
  <c r="R51"/>
  <c r="G52"/>
  <c r="H52"/>
  <c r="I52"/>
  <c r="J52"/>
  <c r="K52"/>
  <c r="L52"/>
  <c r="M52"/>
  <c r="N52"/>
  <c r="O52"/>
  <c r="P52"/>
  <c r="Q52"/>
  <c r="R52"/>
  <c r="G53"/>
  <c r="H53"/>
  <c r="I53"/>
  <c r="J53"/>
  <c r="K53"/>
  <c r="L53"/>
  <c r="M53"/>
  <c r="N53"/>
  <c r="O53"/>
  <c r="P53"/>
  <c r="Q53"/>
  <c r="R53"/>
  <c r="G54"/>
  <c r="H54"/>
  <c r="I54"/>
  <c r="J54"/>
  <c r="K54"/>
  <c r="L54"/>
  <c r="M54"/>
  <c r="N54"/>
  <c r="O54"/>
  <c r="P54"/>
  <c r="Q54"/>
  <c r="R54"/>
  <c r="G55"/>
  <c r="H55"/>
  <c r="I55"/>
  <c r="J55"/>
  <c r="K55"/>
  <c r="L55"/>
  <c r="M55"/>
  <c r="N55"/>
  <c r="O55"/>
  <c r="P55"/>
  <c r="Q55"/>
  <c r="R55"/>
  <c r="G56"/>
  <c r="H56"/>
  <c r="I56"/>
  <c r="J56"/>
  <c r="K56"/>
  <c r="L56"/>
  <c r="M56"/>
  <c r="N56"/>
  <c r="O56"/>
  <c r="P56"/>
  <c r="Q56"/>
  <c r="R56"/>
  <c r="G57"/>
  <c r="H57"/>
  <c r="I57"/>
  <c r="J57"/>
  <c r="K57"/>
  <c r="L57"/>
  <c r="M57"/>
  <c r="N57"/>
  <c r="O57"/>
  <c r="P57"/>
  <c r="Q57"/>
  <c r="R57"/>
  <c r="F47"/>
  <c r="F48"/>
  <c r="F49"/>
  <c r="F50"/>
  <c r="F51"/>
  <c r="F52"/>
  <c r="F53"/>
  <c r="F54"/>
  <c r="F55"/>
  <c r="F56"/>
  <c r="F57"/>
  <c r="F46"/>
  <c r="E47"/>
  <c r="E48"/>
  <c r="E49"/>
  <c r="E50"/>
  <c r="E51"/>
  <c r="E52"/>
  <c r="E53"/>
  <c r="E54"/>
  <c r="E55"/>
  <c r="E56"/>
  <c r="E57"/>
  <c r="E46"/>
  <c r="E4"/>
  <c r="E5"/>
  <c r="E6"/>
  <c r="E7"/>
  <c r="E8"/>
  <c r="T9" s="1"/>
  <c r="E9"/>
  <c r="E10"/>
  <c r="E11"/>
  <c r="E12"/>
  <c r="E13"/>
  <c r="E14"/>
  <c r="E3"/>
  <c r="E44"/>
  <c r="E43"/>
  <c r="E42"/>
  <c r="E41"/>
  <c r="E40"/>
  <c r="E39"/>
  <c r="E38"/>
  <c r="E37"/>
  <c r="E36"/>
  <c r="E35"/>
  <c r="E34"/>
  <c r="E33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T5"/>
  <c r="G19" i="21"/>
  <c r="H19"/>
  <c r="I19"/>
  <c r="J19"/>
  <c r="K19"/>
  <c r="L19"/>
  <c r="M19"/>
  <c r="N19"/>
  <c r="O19"/>
  <c r="P19"/>
  <c r="Q19"/>
  <c r="R19"/>
  <c r="S19"/>
  <c r="T19"/>
  <c r="U19"/>
  <c r="F19"/>
  <c r="E43"/>
  <c r="E44"/>
  <c r="E45"/>
  <c r="E46"/>
  <c r="E47"/>
  <c r="E48"/>
  <c r="E49"/>
  <c r="E50"/>
  <c r="E51"/>
  <c r="E52"/>
  <c r="E53"/>
  <c r="E54"/>
  <c r="E55"/>
  <c r="E56"/>
  <c r="E57"/>
  <c r="F38"/>
  <c r="G38"/>
  <c r="H38"/>
  <c r="I38"/>
  <c r="J38"/>
  <c r="K38"/>
  <c r="L38"/>
  <c r="M38"/>
  <c r="N38"/>
  <c r="O38"/>
  <c r="P38"/>
  <c r="Q38"/>
  <c r="R38"/>
  <c r="S38"/>
  <c r="T38"/>
  <c r="U38"/>
  <c r="F39"/>
  <c r="G39"/>
  <c r="H39"/>
  <c r="I39"/>
  <c r="J39"/>
  <c r="K39"/>
  <c r="L39"/>
  <c r="M39"/>
  <c r="N39"/>
  <c r="O39"/>
  <c r="P39"/>
  <c r="Q39"/>
  <c r="R39"/>
  <c r="S39"/>
  <c r="T39"/>
  <c r="U39"/>
  <c r="S24"/>
  <c r="T24"/>
  <c r="U24"/>
  <c r="S25"/>
  <c r="T25"/>
  <c r="U25"/>
  <c r="S26"/>
  <c r="T26"/>
  <c r="U26"/>
  <c r="S27"/>
  <c r="T27"/>
  <c r="U27"/>
  <c r="S28"/>
  <c r="T28"/>
  <c r="U28"/>
  <c r="S29"/>
  <c r="T29"/>
  <c r="U29"/>
  <c r="S30"/>
  <c r="T30"/>
  <c r="U30"/>
  <c r="S31"/>
  <c r="T31"/>
  <c r="U31"/>
  <c r="S32"/>
  <c r="T32"/>
  <c r="U32"/>
  <c r="S33"/>
  <c r="T33"/>
  <c r="U33"/>
  <c r="S34"/>
  <c r="T34"/>
  <c r="U34"/>
  <c r="S35"/>
  <c r="T35"/>
  <c r="U35"/>
  <c r="S36"/>
  <c r="T36"/>
  <c r="U36"/>
  <c r="S37"/>
  <c r="T37"/>
  <c r="U37"/>
  <c r="AB1"/>
  <c r="E4"/>
  <c r="E5"/>
  <c r="E6"/>
  <c r="E7"/>
  <c r="E8"/>
  <c r="E9"/>
  <c r="E10"/>
  <c r="E11"/>
  <c r="E12"/>
  <c r="X12" s="1"/>
  <c r="E13"/>
  <c r="E14"/>
  <c r="E15"/>
  <c r="E16"/>
  <c r="E17"/>
  <c r="E18"/>
  <c r="E3"/>
  <c r="E42"/>
  <c r="R37"/>
  <c r="Q37"/>
  <c r="P37"/>
  <c r="O37"/>
  <c r="N37"/>
  <c r="M37"/>
  <c r="L37"/>
  <c r="K37"/>
  <c r="J37"/>
  <c r="I37"/>
  <c r="H37"/>
  <c r="G37"/>
  <c r="F37"/>
  <c r="R36"/>
  <c r="Q36"/>
  <c r="P36"/>
  <c r="O36"/>
  <c r="N36"/>
  <c r="M36"/>
  <c r="L36"/>
  <c r="K36"/>
  <c r="J36"/>
  <c r="I36"/>
  <c r="H36"/>
  <c r="G36"/>
  <c r="F36"/>
  <c r="R35"/>
  <c r="Q35"/>
  <c r="P35"/>
  <c r="O35"/>
  <c r="N35"/>
  <c r="M35"/>
  <c r="L35"/>
  <c r="K35"/>
  <c r="J35"/>
  <c r="I35"/>
  <c r="H35"/>
  <c r="G35"/>
  <c r="F35"/>
  <c r="R34"/>
  <c r="Q34"/>
  <c r="P34"/>
  <c r="O34"/>
  <c r="N34"/>
  <c r="M34"/>
  <c r="L34"/>
  <c r="K34"/>
  <c r="J34"/>
  <c r="I34"/>
  <c r="H34"/>
  <c r="G34"/>
  <c r="F34"/>
  <c r="R33"/>
  <c r="Q33"/>
  <c r="P33"/>
  <c r="O33"/>
  <c r="N33"/>
  <c r="M33"/>
  <c r="L33"/>
  <c r="K33"/>
  <c r="J33"/>
  <c r="I33"/>
  <c r="H33"/>
  <c r="G33"/>
  <c r="F33"/>
  <c r="R32"/>
  <c r="Q32"/>
  <c r="P32"/>
  <c r="O32"/>
  <c r="N32"/>
  <c r="M32"/>
  <c r="L32"/>
  <c r="K32"/>
  <c r="J32"/>
  <c r="I32"/>
  <c r="H32"/>
  <c r="G32"/>
  <c r="F32"/>
  <c r="R31"/>
  <c r="Q31"/>
  <c r="P31"/>
  <c r="O31"/>
  <c r="N31"/>
  <c r="M31"/>
  <c r="L31"/>
  <c r="K31"/>
  <c r="J31"/>
  <c r="I31"/>
  <c r="H31"/>
  <c r="G31"/>
  <c r="F3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E38" i="20"/>
  <c r="E39"/>
  <c r="E40"/>
  <c r="E41"/>
  <c r="E42"/>
  <c r="E43"/>
  <c r="E44"/>
  <c r="E45"/>
  <c r="E46"/>
  <c r="E47"/>
  <c r="E48"/>
  <c r="E49"/>
  <c r="E50"/>
  <c r="E37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E16"/>
  <c r="E15"/>
  <c r="AC15" s="1"/>
  <c r="E14"/>
  <c r="E13"/>
  <c r="AD13" s="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E12"/>
  <c r="E11"/>
  <c r="E10"/>
  <c r="E9"/>
  <c r="E8"/>
  <c r="AD8" s="1"/>
  <c r="AC7"/>
  <c r="E7"/>
  <c r="E6"/>
  <c r="E5"/>
  <c r="E4"/>
  <c r="E3"/>
  <c r="AB14" s="1"/>
  <c r="AD1" i="19"/>
  <c r="AC7" s="1"/>
  <c r="E32"/>
  <c r="E33"/>
  <c r="E34"/>
  <c r="E35"/>
  <c r="E36"/>
  <c r="E37"/>
  <c r="E38"/>
  <c r="E39"/>
  <c r="E40"/>
  <c r="E31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E12"/>
  <c r="E11"/>
  <c r="E10"/>
  <c r="E9"/>
  <c r="E8"/>
  <c r="E7"/>
  <c r="E6"/>
  <c r="E5"/>
  <c r="E4"/>
  <c r="E3"/>
  <c r="E32" i="18"/>
  <c r="E33"/>
  <c r="E34"/>
  <c r="E35"/>
  <c r="E36"/>
  <c r="E37"/>
  <c r="E38"/>
  <c r="E39"/>
  <c r="E40"/>
  <c r="E31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P27" s="1"/>
  <c r="O17"/>
  <c r="O27" s="1"/>
  <c r="N17"/>
  <c r="M17"/>
  <c r="L17"/>
  <c r="L27" s="1"/>
  <c r="K17"/>
  <c r="J17"/>
  <c r="I17"/>
  <c r="H17"/>
  <c r="H27" s="1"/>
  <c r="G17"/>
  <c r="G27" s="1"/>
  <c r="F17"/>
  <c r="R26"/>
  <c r="R25"/>
  <c r="R24"/>
  <c r="R23"/>
  <c r="R22"/>
  <c r="R21"/>
  <c r="R20"/>
  <c r="R19"/>
  <c r="R18"/>
  <c r="R17"/>
  <c r="E36" i="17"/>
  <c r="F36"/>
  <c r="G36"/>
  <c r="H36"/>
  <c r="I36"/>
  <c r="J36"/>
  <c r="K36"/>
  <c r="L36"/>
  <c r="M36"/>
  <c r="N36"/>
  <c r="O36"/>
  <c r="P36"/>
  <c r="Q36"/>
  <c r="R36"/>
  <c r="E37"/>
  <c r="F37"/>
  <c r="G37"/>
  <c r="H37"/>
  <c r="I37"/>
  <c r="J37"/>
  <c r="K37"/>
  <c r="L37"/>
  <c r="M37"/>
  <c r="N37"/>
  <c r="O37"/>
  <c r="P37"/>
  <c r="Q37"/>
  <c r="R37"/>
  <c r="E38"/>
  <c r="F38"/>
  <c r="G38"/>
  <c r="H38"/>
  <c r="I38"/>
  <c r="J38"/>
  <c r="K38"/>
  <c r="L38"/>
  <c r="M38"/>
  <c r="N38"/>
  <c r="O38"/>
  <c r="P38"/>
  <c r="Q38"/>
  <c r="R38"/>
  <c r="E39"/>
  <c r="F39"/>
  <c r="G39"/>
  <c r="H39"/>
  <c r="I39"/>
  <c r="J39"/>
  <c r="K39"/>
  <c r="L39"/>
  <c r="M39"/>
  <c r="N39"/>
  <c r="O39"/>
  <c r="P39"/>
  <c r="Q39"/>
  <c r="R39"/>
  <c r="E40"/>
  <c r="F40"/>
  <c r="G40"/>
  <c r="H40"/>
  <c r="I40"/>
  <c r="J40"/>
  <c r="K40"/>
  <c r="L40"/>
  <c r="M40"/>
  <c r="N40"/>
  <c r="O40"/>
  <c r="P40"/>
  <c r="Q40"/>
  <c r="R40"/>
  <c r="E41"/>
  <c r="F41"/>
  <c r="G41"/>
  <c r="H41"/>
  <c r="I41"/>
  <c r="J41"/>
  <c r="K41"/>
  <c r="L41"/>
  <c r="M41"/>
  <c r="N41"/>
  <c r="O41"/>
  <c r="P41"/>
  <c r="Q41"/>
  <c r="R41"/>
  <c r="E42"/>
  <c r="F42"/>
  <c r="G42"/>
  <c r="H42"/>
  <c r="I42"/>
  <c r="J42"/>
  <c r="K42"/>
  <c r="L42"/>
  <c r="M42"/>
  <c r="N42"/>
  <c r="O42"/>
  <c r="P42"/>
  <c r="Q42"/>
  <c r="R42"/>
  <c r="E43"/>
  <c r="F43"/>
  <c r="G43"/>
  <c r="H43"/>
  <c r="I43"/>
  <c r="J43"/>
  <c r="K43"/>
  <c r="L43"/>
  <c r="M43"/>
  <c r="N43"/>
  <c r="O43"/>
  <c r="P43"/>
  <c r="Q43"/>
  <c r="R43"/>
  <c r="E44"/>
  <c r="F44"/>
  <c r="G44"/>
  <c r="H44"/>
  <c r="I44"/>
  <c r="J44"/>
  <c r="K44"/>
  <c r="L44"/>
  <c r="M44"/>
  <c r="N44"/>
  <c r="O44"/>
  <c r="P44"/>
  <c r="Q44"/>
  <c r="R44"/>
  <c r="E45"/>
  <c r="F45"/>
  <c r="G45"/>
  <c r="H45"/>
  <c r="I45"/>
  <c r="J45"/>
  <c r="K45"/>
  <c r="L45"/>
  <c r="M45"/>
  <c r="N45"/>
  <c r="O45"/>
  <c r="P45"/>
  <c r="Q45"/>
  <c r="R45"/>
  <c r="E46"/>
  <c r="F46"/>
  <c r="G46"/>
  <c r="H46"/>
  <c r="I46"/>
  <c r="J46"/>
  <c r="K46"/>
  <c r="L46"/>
  <c r="M46"/>
  <c r="N46"/>
  <c r="O46"/>
  <c r="P46"/>
  <c r="Q46"/>
  <c r="R46"/>
  <c r="R4"/>
  <c r="R20" s="1"/>
  <c r="R5"/>
  <c r="R21" s="1"/>
  <c r="R6"/>
  <c r="R7"/>
  <c r="R23" s="1"/>
  <c r="R8"/>
  <c r="R24" s="1"/>
  <c r="R9"/>
  <c r="E9" s="1"/>
  <c r="R10"/>
  <c r="R11"/>
  <c r="R27" s="1"/>
  <c r="R12"/>
  <c r="E12" s="1"/>
  <c r="AC12" s="1"/>
  <c r="R13"/>
  <c r="E13" s="1"/>
  <c r="R14"/>
  <c r="R3"/>
  <c r="E3" s="1"/>
  <c r="Q19"/>
  <c r="Q20"/>
  <c r="Q21"/>
  <c r="Q22"/>
  <c r="R22"/>
  <c r="Q23"/>
  <c r="Q24"/>
  <c r="Q25"/>
  <c r="Q26"/>
  <c r="R26"/>
  <c r="Q27"/>
  <c r="Q28"/>
  <c r="Q29"/>
  <c r="Q30"/>
  <c r="R30"/>
  <c r="F25"/>
  <c r="G25"/>
  <c r="H25"/>
  <c r="I25"/>
  <c r="J25"/>
  <c r="K25"/>
  <c r="L25"/>
  <c r="M25"/>
  <c r="N25"/>
  <c r="O25"/>
  <c r="P25"/>
  <c r="F26"/>
  <c r="G26"/>
  <c r="H26"/>
  <c r="I26"/>
  <c r="J26"/>
  <c r="K26"/>
  <c r="L26"/>
  <c r="M26"/>
  <c r="N26"/>
  <c r="O26"/>
  <c r="P26"/>
  <c r="F27"/>
  <c r="G27"/>
  <c r="H27"/>
  <c r="I27"/>
  <c r="J27"/>
  <c r="K27"/>
  <c r="L27"/>
  <c r="M27"/>
  <c r="N27"/>
  <c r="O27"/>
  <c r="P27"/>
  <c r="F28"/>
  <c r="G28"/>
  <c r="H28"/>
  <c r="I28"/>
  <c r="J28"/>
  <c r="K28"/>
  <c r="L28"/>
  <c r="M28"/>
  <c r="N28"/>
  <c r="O28"/>
  <c r="P28"/>
  <c r="F29"/>
  <c r="G29"/>
  <c r="H29"/>
  <c r="I29"/>
  <c r="J29"/>
  <c r="K29"/>
  <c r="L29"/>
  <c r="M29"/>
  <c r="N29"/>
  <c r="O29"/>
  <c r="P29"/>
  <c r="F30"/>
  <c r="G30"/>
  <c r="H30"/>
  <c r="I30"/>
  <c r="J30"/>
  <c r="K30"/>
  <c r="L30"/>
  <c r="M30"/>
  <c r="N30"/>
  <c r="O30"/>
  <c r="P30"/>
  <c r="E14"/>
  <c r="E10"/>
  <c r="AC1"/>
  <c r="E3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E7"/>
  <c r="E6"/>
  <c r="E5"/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T14" i="22" l="1"/>
  <c r="T11"/>
  <c r="T8"/>
  <c r="T12"/>
  <c r="X7"/>
  <c r="T4"/>
  <c r="V9"/>
  <c r="T13"/>
  <c r="T6"/>
  <c r="V7"/>
  <c r="X11"/>
  <c r="V12"/>
  <c r="G31"/>
  <c r="G33" s="1"/>
  <c r="K31"/>
  <c r="K40" s="1"/>
  <c r="O31"/>
  <c r="O33" s="1"/>
  <c r="T10"/>
  <c r="V11"/>
  <c r="V13"/>
  <c r="X3"/>
  <c r="V4"/>
  <c r="T7"/>
  <c r="V5"/>
  <c r="V8"/>
  <c r="X4"/>
  <c r="V6"/>
  <c r="X8"/>
  <c r="V10"/>
  <c r="X12"/>
  <c r="V14"/>
  <c r="F31"/>
  <c r="F41" s="1"/>
  <c r="J31"/>
  <c r="J33" s="1"/>
  <c r="N31"/>
  <c r="N37" s="1"/>
  <c r="R31"/>
  <c r="R38" s="1"/>
  <c r="X5"/>
  <c r="X9"/>
  <c r="X13"/>
  <c r="I31"/>
  <c r="I34" s="1"/>
  <c r="M31"/>
  <c r="Q31"/>
  <c r="X6"/>
  <c r="X10"/>
  <c r="X14"/>
  <c r="H31"/>
  <c r="H43" s="1"/>
  <c r="L31"/>
  <c r="L39" s="1"/>
  <c r="P31"/>
  <c r="P40" s="1"/>
  <c r="F40" i="21"/>
  <c r="F56" s="1"/>
  <c r="H40"/>
  <c r="H57" s="1"/>
  <c r="L40"/>
  <c r="L43" s="1"/>
  <c r="P40"/>
  <c r="P56" s="1"/>
  <c r="G40"/>
  <c r="G47" s="1"/>
  <c r="K40"/>
  <c r="K51" s="1"/>
  <c r="O40"/>
  <c r="O57" s="1"/>
  <c r="N40"/>
  <c r="N56" s="1"/>
  <c r="R40"/>
  <c r="R56" s="1"/>
  <c r="T40"/>
  <c r="T56" s="1"/>
  <c r="I40"/>
  <c r="I57" s="1"/>
  <c r="M40"/>
  <c r="M57" s="1"/>
  <c r="Q40"/>
  <c r="Q56" s="1"/>
  <c r="U40"/>
  <c r="U46" s="1"/>
  <c r="J40"/>
  <c r="J56" s="1"/>
  <c r="N57"/>
  <c r="Y17"/>
  <c r="S40"/>
  <c r="Z18"/>
  <c r="AA18"/>
  <c r="Y18"/>
  <c r="AA5"/>
  <c r="AB18"/>
  <c r="AA11"/>
  <c r="AB8"/>
  <c r="AA9"/>
  <c r="X18"/>
  <c r="Z17"/>
  <c r="AA17"/>
  <c r="W17"/>
  <c r="AB17"/>
  <c r="X17"/>
  <c r="W18"/>
  <c r="W8"/>
  <c r="W11"/>
  <c r="AB11"/>
  <c r="W16"/>
  <c r="W7"/>
  <c r="AB7"/>
  <c r="W14"/>
  <c r="W4"/>
  <c r="X8"/>
  <c r="AA7"/>
  <c r="W12"/>
  <c r="AB12"/>
  <c r="X16"/>
  <c r="Y9"/>
  <c r="Y7"/>
  <c r="AB3"/>
  <c r="W6"/>
  <c r="Y8"/>
  <c r="Y11"/>
  <c r="AA13"/>
  <c r="AA15"/>
  <c r="AB16"/>
  <c r="Y4"/>
  <c r="AA3"/>
  <c r="AB4"/>
  <c r="W10"/>
  <c r="Y12"/>
  <c r="Y13"/>
  <c r="Y15"/>
  <c r="X4"/>
  <c r="Y16"/>
  <c r="Y5"/>
  <c r="W15"/>
  <c r="AB15"/>
  <c r="AA4"/>
  <c r="X5"/>
  <c r="AB5"/>
  <c r="Y6"/>
  <c r="Z7"/>
  <c r="AA8"/>
  <c r="X9"/>
  <c r="AB9"/>
  <c r="Y10"/>
  <c r="Z11"/>
  <c r="AA12"/>
  <c r="X13"/>
  <c r="AB13"/>
  <c r="Y14"/>
  <c r="Z15"/>
  <c r="AA16"/>
  <c r="Z4"/>
  <c r="W5"/>
  <c r="X6"/>
  <c r="AB6"/>
  <c r="Z8"/>
  <c r="W9"/>
  <c r="X10"/>
  <c r="AB10"/>
  <c r="Z12"/>
  <c r="W13"/>
  <c r="X14"/>
  <c r="AB14"/>
  <c r="Z16"/>
  <c r="Z5"/>
  <c r="AA6"/>
  <c r="X7"/>
  <c r="Z9"/>
  <c r="AA10"/>
  <c r="X11"/>
  <c r="Z13"/>
  <c r="AA14"/>
  <c r="X15"/>
  <c r="Z6"/>
  <c r="Z10"/>
  <c r="Z14"/>
  <c r="Y15" i="20"/>
  <c r="Z16"/>
  <c r="Z13"/>
  <c r="Z14"/>
  <c r="AC13"/>
  <c r="F35"/>
  <c r="F41" s="1"/>
  <c r="J35"/>
  <c r="J43" s="1"/>
  <c r="Y12"/>
  <c r="AD12"/>
  <c r="Y13"/>
  <c r="AD11"/>
  <c r="Y10"/>
  <c r="Y8"/>
  <c r="N35"/>
  <c r="N41" s="1"/>
  <c r="Z7"/>
  <c r="Y6"/>
  <c r="G35"/>
  <c r="G40" s="1"/>
  <c r="R35"/>
  <c r="R45" s="1"/>
  <c r="H35"/>
  <c r="H38" s="1"/>
  <c r="L35"/>
  <c r="L38" s="1"/>
  <c r="P35"/>
  <c r="P38" s="1"/>
  <c r="K35"/>
  <c r="K42" s="1"/>
  <c r="O35"/>
  <c r="O42" s="1"/>
  <c r="I35"/>
  <c r="I45" s="1"/>
  <c r="M35"/>
  <c r="M38" s="1"/>
  <c r="Q35"/>
  <c r="Q41" s="1"/>
  <c r="F43"/>
  <c r="F45"/>
  <c r="F38"/>
  <c r="F40"/>
  <c r="F46"/>
  <c r="F48"/>
  <c r="AA5"/>
  <c r="AA7"/>
  <c r="AB13"/>
  <c r="AA4"/>
  <c r="AA11"/>
  <c r="AC3"/>
  <c r="AB15"/>
  <c r="AA14"/>
  <c r="Z12"/>
  <c r="AB16"/>
  <c r="AD15"/>
  <c r="Z15"/>
  <c r="AA16"/>
  <c r="Y4"/>
  <c r="AD4"/>
  <c r="Z8"/>
  <c r="Z11"/>
  <c r="AA12"/>
  <c r="AC16"/>
  <c r="Y16"/>
  <c r="AA15"/>
  <c r="AC14"/>
  <c r="Y14"/>
  <c r="AA13"/>
  <c r="Z4"/>
  <c r="AA8"/>
  <c r="AA9"/>
  <c r="AC11"/>
  <c r="AD16"/>
  <c r="AD14"/>
  <c r="AB6"/>
  <c r="Y7"/>
  <c r="AB10"/>
  <c r="Y11"/>
  <c r="AC4"/>
  <c r="Z5"/>
  <c r="AD5"/>
  <c r="AA6"/>
  <c r="AB7"/>
  <c r="AC8"/>
  <c r="Z9"/>
  <c r="AD9"/>
  <c r="AA10"/>
  <c r="AB11"/>
  <c r="AC12"/>
  <c r="Y5"/>
  <c r="Z6"/>
  <c r="AD6"/>
  <c r="Y9"/>
  <c r="Z10"/>
  <c r="AB12"/>
  <c r="AB4"/>
  <c r="AC5"/>
  <c r="AB8"/>
  <c r="AC9"/>
  <c r="AD10"/>
  <c r="AD3"/>
  <c r="AB5"/>
  <c r="AC6"/>
  <c r="AD7"/>
  <c r="AB9"/>
  <c r="AC10"/>
  <c r="AD12" i="19"/>
  <c r="AD3"/>
  <c r="AD9"/>
  <c r="AD8"/>
  <c r="AD11"/>
  <c r="AD7"/>
  <c r="AC11"/>
  <c r="Y11"/>
  <c r="Y10"/>
  <c r="AC9"/>
  <c r="Y6"/>
  <c r="AC5"/>
  <c r="AD5"/>
  <c r="H27"/>
  <c r="H32" s="1"/>
  <c r="P27"/>
  <c r="P36" s="1"/>
  <c r="G27"/>
  <c r="G40" s="1"/>
  <c r="K27"/>
  <c r="K34" s="1"/>
  <c r="O27"/>
  <c r="O34" s="1"/>
  <c r="L27"/>
  <c r="L34" s="1"/>
  <c r="AB6"/>
  <c r="AA5"/>
  <c r="Z4"/>
  <c r="AA11"/>
  <c r="AC3"/>
  <c r="AA7"/>
  <c r="AA9"/>
  <c r="AD4"/>
  <c r="Y7"/>
  <c r="Y4"/>
  <c r="AC4"/>
  <c r="Z5"/>
  <c r="AA6"/>
  <c r="AB7"/>
  <c r="Y8"/>
  <c r="AC8"/>
  <c r="Z9"/>
  <c r="AA10"/>
  <c r="AB11"/>
  <c r="Y12"/>
  <c r="AC12"/>
  <c r="F27"/>
  <c r="F33" s="1"/>
  <c r="J27"/>
  <c r="J35" s="1"/>
  <c r="N27"/>
  <c r="N34" s="1"/>
  <c r="R27"/>
  <c r="R31" s="1"/>
  <c r="AB4"/>
  <c r="Y5"/>
  <c r="Z6"/>
  <c r="AD6"/>
  <c r="AB8"/>
  <c r="Y9"/>
  <c r="Z10"/>
  <c r="AB12"/>
  <c r="I27"/>
  <c r="I35" s="1"/>
  <c r="M27"/>
  <c r="Q27"/>
  <c r="Q31" s="1"/>
  <c r="AD10"/>
  <c r="AA4"/>
  <c r="AB5"/>
  <c r="AC6"/>
  <c r="Z7"/>
  <c r="AA8"/>
  <c r="AB9"/>
  <c r="AC10"/>
  <c r="Z11"/>
  <c r="AA12"/>
  <c r="Z8"/>
  <c r="AB10"/>
  <c r="Z12"/>
  <c r="K27" i="18"/>
  <c r="K34" s="1"/>
  <c r="G35"/>
  <c r="G36"/>
  <c r="O36"/>
  <c r="R27"/>
  <c r="R31" s="1"/>
  <c r="G32"/>
  <c r="G33"/>
  <c r="O33"/>
  <c r="O34"/>
  <c r="O35"/>
  <c r="O37"/>
  <c r="O38"/>
  <c r="O39"/>
  <c r="H32"/>
  <c r="L32"/>
  <c r="P32"/>
  <c r="H33"/>
  <c r="L33"/>
  <c r="P33"/>
  <c r="H34"/>
  <c r="L34"/>
  <c r="P3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O32"/>
  <c r="G34"/>
  <c r="G37"/>
  <c r="G38"/>
  <c r="G39"/>
  <c r="G40"/>
  <c r="O40"/>
  <c r="E3"/>
  <c r="E4"/>
  <c r="E5"/>
  <c r="E6"/>
  <c r="E7"/>
  <c r="E8"/>
  <c r="E9"/>
  <c r="E10"/>
  <c r="E11"/>
  <c r="E12"/>
  <c r="F27"/>
  <c r="F37" s="1"/>
  <c r="J27"/>
  <c r="J34" s="1"/>
  <c r="N27"/>
  <c r="N31" s="1"/>
  <c r="H31"/>
  <c r="L31"/>
  <c r="P31"/>
  <c r="I27"/>
  <c r="I31" s="1"/>
  <c r="M27"/>
  <c r="M32" s="1"/>
  <c r="Q27"/>
  <c r="Q33" s="1"/>
  <c r="G31"/>
  <c r="O31"/>
  <c r="R28" i="17"/>
  <c r="E8"/>
  <c r="Y9" s="1"/>
  <c r="G31"/>
  <c r="H31"/>
  <c r="K31"/>
  <c r="O31"/>
  <c r="I31"/>
  <c r="M31"/>
  <c r="E4"/>
  <c r="Y5" s="1"/>
  <c r="L31"/>
  <c r="P31"/>
  <c r="E11"/>
  <c r="Y11" s="1"/>
  <c r="R29"/>
  <c r="R25"/>
  <c r="Y10"/>
  <c r="Y14"/>
  <c r="AA13"/>
  <c r="R19"/>
  <c r="J31"/>
  <c r="Q31"/>
  <c r="AB12"/>
  <c r="AA9"/>
  <c r="Y13"/>
  <c r="F31"/>
  <c r="AA12"/>
  <c r="N31"/>
  <c r="Z14"/>
  <c r="AB13"/>
  <c r="X13"/>
  <c r="Z12"/>
  <c r="Z10"/>
  <c r="AB9"/>
  <c r="AA14"/>
  <c r="AC13"/>
  <c r="AA10"/>
  <c r="AC9"/>
  <c r="AB14"/>
  <c r="X14"/>
  <c r="Z13"/>
  <c r="AB10"/>
  <c r="X10"/>
  <c r="Z9"/>
  <c r="AC14"/>
  <c r="AC10"/>
  <c r="X6"/>
  <c r="Z6"/>
  <c r="AC5"/>
  <c r="AB5"/>
  <c r="AB7"/>
  <c r="AB3"/>
  <c r="Y6"/>
  <c r="AC6"/>
  <c r="Z7"/>
  <c r="AC3"/>
  <c r="AA5"/>
  <c r="AB6"/>
  <c r="Y7"/>
  <c r="AC7"/>
  <c r="Z5"/>
  <c r="AA6"/>
  <c r="X7"/>
  <c r="AA7"/>
  <c r="BO53" i="16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K44" i="22" l="1"/>
  <c r="G36"/>
  <c r="G38"/>
  <c r="O38"/>
  <c r="K35"/>
  <c r="K43"/>
  <c r="G39"/>
  <c r="G44"/>
  <c r="G35"/>
  <c r="K39"/>
  <c r="K38"/>
  <c r="K36"/>
  <c r="K33"/>
  <c r="O39"/>
  <c r="K34"/>
  <c r="K41"/>
  <c r="F33"/>
  <c r="G37"/>
  <c r="I44"/>
  <c r="G40"/>
  <c r="K37"/>
  <c r="L44"/>
  <c r="G34"/>
  <c r="N38"/>
  <c r="G43"/>
  <c r="I38"/>
  <c r="K42"/>
  <c r="G42"/>
  <c r="G41"/>
  <c r="L35"/>
  <c r="F40"/>
  <c r="R41"/>
  <c r="O35"/>
  <c r="F42"/>
  <c r="H37"/>
  <c r="H39"/>
  <c r="O43"/>
  <c r="I41"/>
  <c r="H35"/>
  <c r="O40"/>
  <c r="O37"/>
  <c r="R44"/>
  <c r="H34"/>
  <c r="I36"/>
  <c r="L34"/>
  <c r="O34"/>
  <c r="O44"/>
  <c r="O41"/>
  <c r="H44"/>
  <c r="L36"/>
  <c r="L37"/>
  <c r="I42"/>
  <c r="F44"/>
  <c r="L42"/>
  <c r="I33"/>
  <c r="O42"/>
  <c r="O36"/>
  <c r="M43"/>
  <c r="M39"/>
  <c r="M35"/>
  <c r="Q43"/>
  <c r="Q39"/>
  <c r="Q35"/>
  <c r="N43"/>
  <c r="N39"/>
  <c r="N35"/>
  <c r="R43"/>
  <c r="R39"/>
  <c r="R35"/>
  <c r="J34"/>
  <c r="M40"/>
  <c r="J36"/>
  <c r="J41"/>
  <c r="M34"/>
  <c r="N34"/>
  <c r="P39"/>
  <c r="N33"/>
  <c r="M41"/>
  <c r="N36"/>
  <c r="P44"/>
  <c r="N42"/>
  <c r="H40"/>
  <c r="F38"/>
  <c r="R34"/>
  <c r="M44"/>
  <c r="H41"/>
  <c r="P37"/>
  <c r="M36"/>
  <c r="H33"/>
  <c r="L43"/>
  <c r="R37"/>
  <c r="J44"/>
  <c r="Q41"/>
  <c r="N40"/>
  <c r="H38"/>
  <c r="R36"/>
  <c r="P34"/>
  <c r="M33"/>
  <c r="M42"/>
  <c r="Q38"/>
  <c r="P35"/>
  <c r="J43"/>
  <c r="J39"/>
  <c r="J35"/>
  <c r="I43"/>
  <c r="I39"/>
  <c r="I35"/>
  <c r="F43"/>
  <c r="F39"/>
  <c r="F35"/>
  <c r="P41"/>
  <c r="P33"/>
  <c r="P38"/>
  <c r="M37"/>
  <c r="P43"/>
  <c r="J42"/>
  <c r="P36"/>
  <c r="Q40"/>
  <c r="Q42"/>
  <c r="J37"/>
  <c r="P42"/>
  <c r="J40"/>
  <c r="Q37"/>
  <c r="R42"/>
  <c r="L40"/>
  <c r="J38"/>
  <c r="H36"/>
  <c r="F34"/>
  <c r="Q44"/>
  <c r="L41"/>
  <c r="I40"/>
  <c r="Q36"/>
  <c r="L33"/>
  <c r="N41"/>
  <c r="M38"/>
  <c r="Q34"/>
  <c r="N44"/>
  <c r="H42"/>
  <c r="R40"/>
  <c r="L38"/>
  <c r="I37"/>
  <c r="F36"/>
  <c r="Q33"/>
  <c r="F37"/>
  <c r="R33"/>
  <c r="G56" i="21"/>
  <c r="G44"/>
  <c r="F57"/>
  <c r="F54"/>
  <c r="P48"/>
  <c r="P49"/>
  <c r="G46"/>
  <c r="P57"/>
  <c r="P46"/>
  <c r="P55"/>
  <c r="P42"/>
  <c r="P51"/>
  <c r="M52"/>
  <c r="P54"/>
  <c r="P53"/>
  <c r="H47"/>
  <c r="M56"/>
  <c r="G43"/>
  <c r="P47"/>
  <c r="H46"/>
  <c r="H55"/>
  <c r="K42"/>
  <c r="H42"/>
  <c r="K53"/>
  <c r="K56"/>
  <c r="H54"/>
  <c r="H51"/>
  <c r="H43"/>
  <c r="H49"/>
  <c r="H45"/>
  <c r="H56"/>
  <c r="K54"/>
  <c r="H48"/>
  <c r="T54"/>
  <c r="T55"/>
  <c r="U43"/>
  <c r="T49"/>
  <c r="U48"/>
  <c r="R57"/>
  <c r="K50"/>
  <c r="L56"/>
  <c r="U56"/>
  <c r="L54"/>
  <c r="K49"/>
  <c r="T48"/>
  <c r="K55"/>
  <c r="O47"/>
  <c r="K52"/>
  <c r="K48"/>
  <c r="K47"/>
  <c r="U42"/>
  <c r="U45"/>
  <c r="U55"/>
  <c r="U50"/>
  <c r="T42"/>
  <c r="T43"/>
  <c r="T46"/>
  <c r="K57"/>
  <c r="U52"/>
  <c r="U51"/>
  <c r="U57"/>
  <c r="T52"/>
  <c r="T53"/>
  <c r="K46"/>
  <c r="O48"/>
  <c r="K44"/>
  <c r="K45"/>
  <c r="U49"/>
  <c r="U54"/>
  <c r="T47"/>
  <c r="T50"/>
  <c r="T45"/>
  <c r="O42"/>
  <c r="J45"/>
  <c r="O43"/>
  <c r="L47"/>
  <c r="K43"/>
  <c r="L48"/>
  <c r="L49"/>
  <c r="L57"/>
  <c r="O56"/>
  <c r="U53"/>
  <c r="U44"/>
  <c r="U47"/>
  <c r="I56"/>
  <c r="T51"/>
  <c r="T44"/>
  <c r="T57"/>
  <c r="I52"/>
  <c r="L50"/>
  <c r="O46"/>
  <c r="L42"/>
  <c r="O55"/>
  <c r="O51"/>
  <c r="O44"/>
  <c r="L52"/>
  <c r="L44"/>
  <c r="L53"/>
  <c r="L45"/>
  <c r="Q57"/>
  <c r="G42"/>
  <c r="G55"/>
  <c r="G50"/>
  <c r="O54"/>
  <c r="J57"/>
  <c r="G57"/>
  <c r="R47"/>
  <c r="G51"/>
  <c r="G48"/>
  <c r="G54"/>
  <c r="N51"/>
  <c r="S44"/>
  <c r="S48"/>
  <c r="S52"/>
  <c r="S45"/>
  <c r="S49"/>
  <c r="S53"/>
  <c r="S47"/>
  <c r="S55"/>
  <c r="S56"/>
  <c r="S57"/>
  <c r="S46"/>
  <c r="S50"/>
  <c r="S54"/>
  <c r="S43"/>
  <c r="S51"/>
  <c r="S42"/>
  <c r="J51"/>
  <c r="L46"/>
  <c r="O49"/>
  <c r="G45"/>
  <c r="G53"/>
  <c r="O52"/>
  <c r="L51"/>
  <c r="M47"/>
  <c r="R48"/>
  <c r="R54"/>
  <c r="O50"/>
  <c r="O45"/>
  <c r="O53"/>
  <c r="G49"/>
  <c r="L55"/>
  <c r="G52"/>
  <c r="J49"/>
  <c r="J55"/>
  <c r="F55"/>
  <c r="I54"/>
  <c r="F46"/>
  <c r="P50"/>
  <c r="F48"/>
  <c r="M55"/>
  <c r="I43"/>
  <c r="M44"/>
  <c r="M54"/>
  <c r="J50"/>
  <c r="M48"/>
  <c r="H52"/>
  <c r="P44"/>
  <c r="H53"/>
  <c r="P45"/>
  <c r="F52"/>
  <c r="F53"/>
  <c r="I55"/>
  <c r="F43"/>
  <c r="P43"/>
  <c r="J52"/>
  <c r="H50"/>
  <c r="F50"/>
  <c r="I48"/>
  <c r="J53"/>
  <c r="M50"/>
  <c r="M42"/>
  <c r="M43"/>
  <c r="P52"/>
  <c r="H44"/>
  <c r="Q53"/>
  <c r="Q51"/>
  <c r="Q49"/>
  <c r="Q45"/>
  <c r="I53"/>
  <c r="I51"/>
  <c r="I49"/>
  <c r="I45"/>
  <c r="N44"/>
  <c r="Q46"/>
  <c r="N54"/>
  <c r="R44"/>
  <c r="N55"/>
  <c r="Q48"/>
  <c r="N49"/>
  <c r="R45"/>
  <c r="Q52"/>
  <c r="N52"/>
  <c r="J48"/>
  <c r="F44"/>
  <c r="N50"/>
  <c r="J46"/>
  <c r="F42"/>
  <c r="F47"/>
  <c r="J43"/>
  <c r="Q54"/>
  <c r="N53"/>
  <c r="R49"/>
  <c r="I46"/>
  <c r="F45"/>
  <c r="Q55"/>
  <c r="R50"/>
  <c r="N46"/>
  <c r="J42"/>
  <c r="F51"/>
  <c r="J47"/>
  <c r="I44"/>
  <c r="M53"/>
  <c r="M51"/>
  <c r="M49"/>
  <c r="M45"/>
  <c r="N45"/>
  <c r="Q47"/>
  <c r="Q43"/>
  <c r="R51"/>
  <c r="Q50"/>
  <c r="Q42"/>
  <c r="R55"/>
  <c r="N43"/>
  <c r="R52"/>
  <c r="N48"/>
  <c r="J44"/>
  <c r="J54"/>
  <c r="R46"/>
  <c r="N42"/>
  <c r="N47"/>
  <c r="R43"/>
  <c r="R53"/>
  <c r="I50"/>
  <c r="F49"/>
  <c r="M46"/>
  <c r="I42"/>
  <c r="I47"/>
  <c r="R42"/>
  <c r="Q44"/>
  <c r="F50" i="20"/>
  <c r="F42"/>
  <c r="F47"/>
  <c r="F39"/>
  <c r="F44"/>
  <c r="F49"/>
  <c r="J40"/>
  <c r="J42"/>
  <c r="J41"/>
  <c r="J44"/>
  <c r="J45"/>
  <c r="J50"/>
  <c r="J47"/>
  <c r="J48"/>
  <c r="J49"/>
  <c r="J39"/>
  <c r="J46"/>
  <c r="J38"/>
  <c r="N43"/>
  <c r="G47"/>
  <c r="N46"/>
  <c r="N38"/>
  <c r="N48"/>
  <c r="N40"/>
  <c r="N45"/>
  <c r="N50"/>
  <c r="N42"/>
  <c r="N47"/>
  <c r="N39"/>
  <c r="K44"/>
  <c r="N44"/>
  <c r="N49"/>
  <c r="K47"/>
  <c r="L37"/>
  <c r="Q37"/>
  <c r="K45"/>
  <c r="K38"/>
  <c r="K39"/>
  <c r="K40"/>
  <c r="K48"/>
  <c r="P43"/>
  <c r="G42"/>
  <c r="G50"/>
  <c r="P39"/>
  <c r="G49"/>
  <c r="G39"/>
  <c r="G44"/>
  <c r="G45"/>
  <c r="G41"/>
  <c r="G46"/>
  <c r="G38"/>
  <c r="G43"/>
  <c r="G48"/>
  <c r="R44"/>
  <c r="R49"/>
  <c r="R41"/>
  <c r="R50"/>
  <c r="R42"/>
  <c r="R47"/>
  <c r="R39"/>
  <c r="R46"/>
  <c r="R38"/>
  <c r="R43"/>
  <c r="R48"/>
  <c r="R40"/>
  <c r="P37"/>
  <c r="P42"/>
  <c r="K41"/>
  <c r="K46"/>
  <c r="K49"/>
  <c r="H46"/>
  <c r="O43"/>
  <c r="H40"/>
  <c r="H39"/>
  <c r="O44"/>
  <c r="H44"/>
  <c r="H43"/>
  <c r="H49"/>
  <c r="O49"/>
  <c r="O46"/>
  <c r="H50"/>
  <c r="H41"/>
  <c r="H47"/>
  <c r="O39"/>
  <c r="H37"/>
  <c r="H42"/>
  <c r="H48"/>
  <c r="H45"/>
  <c r="O41"/>
  <c r="O40"/>
  <c r="P46"/>
  <c r="P47"/>
  <c r="P50"/>
  <c r="Q50"/>
  <c r="Q44"/>
  <c r="O45"/>
  <c r="O48"/>
  <c r="O38"/>
  <c r="Q42"/>
  <c r="M37"/>
  <c r="P40"/>
  <c r="P44"/>
  <c r="P48"/>
  <c r="P41"/>
  <c r="P45"/>
  <c r="P49"/>
  <c r="Q46"/>
  <c r="L49"/>
  <c r="L44"/>
  <c r="L41"/>
  <c r="M48"/>
  <c r="L46"/>
  <c r="L43"/>
  <c r="O47"/>
  <c r="O50"/>
  <c r="K43"/>
  <c r="K50"/>
  <c r="Q39"/>
  <c r="L40"/>
  <c r="L48"/>
  <c r="L45"/>
  <c r="L42"/>
  <c r="L50"/>
  <c r="L39"/>
  <c r="L47"/>
  <c r="Q43"/>
  <c r="M47"/>
  <c r="M44"/>
  <c r="Q48"/>
  <c r="Q47"/>
  <c r="M46"/>
  <c r="M41"/>
  <c r="M49"/>
  <c r="Q38"/>
  <c r="Q45"/>
  <c r="I47"/>
  <c r="M40"/>
  <c r="M39"/>
  <c r="Q40"/>
  <c r="Q49"/>
  <c r="I46"/>
  <c r="I48"/>
  <c r="I39"/>
  <c r="I50"/>
  <c r="I49"/>
  <c r="I41"/>
  <c r="I40"/>
  <c r="I38"/>
  <c r="I43"/>
  <c r="M43"/>
  <c r="I37"/>
  <c r="I42"/>
  <c r="I44"/>
  <c r="M50"/>
  <c r="M42"/>
  <c r="M45"/>
  <c r="F37"/>
  <c r="K37"/>
  <c r="O37"/>
  <c r="N37"/>
  <c r="J37"/>
  <c r="R37"/>
  <c r="G37"/>
  <c r="K32" i="19"/>
  <c r="G39"/>
  <c r="G34"/>
  <c r="K40"/>
  <c r="K33"/>
  <c r="G32"/>
  <c r="G33"/>
  <c r="G31"/>
  <c r="G35"/>
  <c r="G37"/>
  <c r="G38"/>
  <c r="K31"/>
  <c r="K39"/>
  <c r="K38"/>
  <c r="K36"/>
  <c r="K37"/>
  <c r="K35"/>
  <c r="H31"/>
  <c r="H38"/>
  <c r="P40"/>
  <c r="P37"/>
  <c r="I33"/>
  <c r="L39"/>
  <c r="O33"/>
  <c r="L32"/>
  <c r="L31"/>
  <c r="I40"/>
  <c r="L38"/>
  <c r="P34"/>
  <c r="P32"/>
  <c r="P39"/>
  <c r="H33"/>
  <c r="O31"/>
  <c r="O32"/>
  <c r="G36"/>
  <c r="L40"/>
  <c r="L33"/>
  <c r="F32"/>
  <c r="O39"/>
  <c r="O38"/>
  <c r="O40"/>
  <c r="P31"/>
  <c r="P33"/>
  <c r="P38"/>
  <c r="H34"/>
  <c r="H35"/>
  <c r="O36"/>
  <c r="L35"/>
  <c r="O37"/>
  <c r="L36"/>
  <c r="L37"/>
  <c r="H36"/>
  <c r="H37"/>
  <c r="O35"/>
  <c r="P35"/>
  <c r="H39"/>
  <c r="H40"/>
  <c r="R35"/>
  <c r="J31"/>
  <c r="J36"/>
  <c r="R36"/>
  <c r="Q33"/>
  <c r="J37"/>
  <c r="I39"/>
  <c r="J34"/>
  <c r="I31"/>
  <c r="J33"/>
  <c r="Q39"/>
  <c r="R34"/>
  <c r="M38"/>
  <c r="M36"/>
  <c r="M34"/>
  <c r="M32"/>
  <c r="Q38"/>
  <c r="Q36"/>
  <c r="Q34"/>
  <c r="Q32"/>
  <c r="F40"/>
  <c r="M37"/>
  <c r="N32"/>
  <c r="N33"/>
  <c r="N38"/>
  <c r="Q40"/>
  <c r="J39"/>
  <c r="J40"/>
  <c r="Q37"/>
  <c r="N36"/>
  <c r="R32"/>
  <c r="R37"/>
  <c r="R33"/>
  <c r="R38"/>
  <c r="F34"/>
  <c r="M31"/>
  <c r="F31"/>
  <c r="I38"/>
  <c r="I36"/>
  <c r="I34"/>
  <c r="I32"/>
  <c r="N39"/>
  <c r="N35"/>
  <c r="N40"/>
  <c r="F37"/>
  <c r="F38"/>
  <c r="M35"/>
  <c r="F39"/>
  <c r="F35"/>
  <c r="N31"/>
  <c r="R39"/>
  <c r="R40"/>
  <c r="I37"/>
  <c r="F36"/>
  <c r="M33"/>
  <c r="J32"/>
  <c r="N37"/>
  <c r="M39"/>
  <c r="J38"/>
  <c r="Q35"/>
  <c r="M40"/>
  <c r="K38" i="18"/>
  <c r="K36"/>
  <c r="K31"/>
  <c r="K33"/>
  <c r="K35"/>
  <c r="K39"/>
  <c r="K32"/>
  <c r="K40"/>
  <c r="K37"/>
  <c r="R40"/>
  <c r="J33"/>
  <c r="R37"/>
  <c r="J38"/>
  <c r="Q40"/>
  <c r="J32"/>
  <c r="J39"/>
  <c r="J40"/>
  <c r="I34"/>
  <c r="N36"/>
  <c r="R39"/>
  <c r="I37"/>
  <c r="Q32"/>
  <c r="N35"/>
  <c r="F36"/>
  <c r="Q36"/>
  <c r="F35"/>
  <c r="N38"/>
  <c r="J31"/>
  <c r="I38"/>
  <c r="I33"/>
  <c r="N37"/>
  <c r="AB10"/>
  <c r="Y11"/>
  <c r="AC10"/>
  <c r="AD10"/>
  <c r="Z10"/>
  <c r="AA10"/>
  <c r="AB7"/>
  <c r="Y8"/>
  <c r="AC7"/>
  <c r="AD7"/>
  <c r="Z7"/>
  <c r="AA7"/>
  <c r="AB12"/>
  <c r="AC12"/>
  <c r="AD12"/>
  <c r="Z12"/>
  <c r="AA12"/>
  <c r="AB8"/>
  <c r="Y9"/>
  <c r="AC8"/>
  <c r="AD8"/>
  <c r="Z8"/>
  <c r="AA8"/>
  <c r="AB4"/>
  <c r="Y5"/>
  <c r="AC4"/>
  <c r="AD4"/>
  <c r="Z4"/>
  <c r="AA4"/>
  <c r="M35"/>
  <c r="R34"/>
  <c r="F34"/>
  <c r="R36"/>
  <c r="M38"/>
  <c r="Q35"/>
  <c r="Q31"/>
  <c r="R35"/>
  <c r="F40"/>
  <c r="J37"/>
  <c r="N34"/>
  <c r="F32"/>
  <c r="I40"/>
  <c r="Q38"/>
  <c r="M37"/>
  <c r="I36"/>
  <c r="Q34"/>
  <c r="M33"/>
  <c r="I32"/>
  <c r="F39"/>
  <c r="J36"/>
  <c r="N33"/>
  <c r="F31"/>
  <c r="R32"/>
  <c r="AB6"/>
  <c r="Y7"/>
  <c r="AC6"/>
  <c r="AD6"/>
  <c r="Z6"/>
  <c r="AA6"/>
  <c r="AB11"/>
  <c r="Y12"/>
  <c r="AC11"/>
  <c r="AD11"/>
  <c r="Z11"/>
  <c r="AA11"/>
  <c r="Y4"/>
  <c r="AC3"/>
  <c r="AD3"/>
  <c r="AB9"/>
  <c r="Y10"/>
  <c r="AC9"/>
  <c r="AD9"/>
  <c r="Z9"/>
  <c r="AA9"/>
  <c r="AB5"/>
  <c r="Y6"/>
  <c r="AC5"/>
  <c r="AD5"/>
  <c r="Z5"/>
  <c r="AA5"/>
  <c r="M39"/>
  <c r="M31"/>
  <c r="Q39"/>
  <c r="M34"/>
  <c r="R38"/>
  <c r="F33"/>
  <c r="R33"/>
  <c r="N40"/>
  <c r="F38"/>
  <c r="J35"/>
  <c r="N32"/>
  <c r="M40"/>
  <c r="I39"/>
  <c r="Q37"/>
  <c r="M36"/>
  <c r="I35"/>
  <c r="N39"/>
  <c r="R31" i="17"/>
  <c r="R35" s="1"/>
  <c r="AB11"/>
  <c r="X12"/>
  <c r="Y12"/>
  <c r="AA11"/>
  <c r="AC11"/>
  <c r="Z11"/>
  <c r="X11"/>
  <c r="AC8"/>
  <c r="X8"/>
  <c r="Y8"/>
  <c r="X9"/>
  <c r="AA8"/>
  <c r="Z8"/>
  <c r="AB8"/>
  <c r="F35"/>
  <c r="Q35"/>
  <c r="H35"/>
  <c r="M35"/>
  <c r="I35"/>
  <c r="Z4"/>
  <c r="X4"/>
  <c r="AA4"/>
  <c r="AB4"/>
  <c r="X5"/>
  <c r="AC4"/>
  <c r="Y4"/>
  <c r="L35"/>
  <c r="P35"/>
  <c r="J35"/>
  <c r="N35"/>
  <c r="G35"/>
  <c r="O35"/>
  <c r="K35"/>
  <c r="CM54" i="16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<sst xmlns="http://schemas.openxmlformats.org/spreadsheetml/2006/main" count="743" uniqueCount="115">
  <si>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</si>
  <si>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</si>
  <si>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</si>
  <si>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</si>
  <si>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</si>
  <si>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</si>
  <si>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</si>
  <si>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</si>
  <si>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</si>
  <si>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</si>
  <si>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</si>
  <si>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</si>
  <si>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</si>
  <si>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</si>
  <si>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</si>
  <si>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</si>
  <si>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</si>
  <si>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</si>
  <si>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</si>
  <si>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</si>
  <si>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</si>
  <si>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</si>
  <si>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</si>
  <si>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</si>
  <si>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</si>
  <si>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</si>
  <si>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</si>
  <si>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</si>
  <si>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</si>
  <si>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</si>
  <si>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</si>
  <si>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</si>
  <si>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</si>
  <si>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</si>
  <si>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</si>
  <si>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</si>
  <si>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</si>
  <si>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</si>
  <si>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</si>
  <si>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</si>
  <si>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</si>
  <si>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</si>
  <si>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</si>
  <si>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</si>
  <si>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</si>
  <si>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</si>
  <si>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</si>
  <si>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</si>
  <si>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</si>
  <si>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</si>
  <si>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</si>
  <si>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</si>
  <si>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</si>
  <si>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</si>
  <si>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</si>
  <si>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</si>
  <si>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</si>
  <si>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</si>
  <si>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</si>
  <si>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</si>
  <si>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</si>
  <si>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</si>
  <si>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</si>
  <si>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</si>
  <si>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</si>
  <si>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</si>
  <si>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</si>
  <si>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</si>
  <si>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</si>
  <si>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</si>
  <si>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</si>
  <si>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</si>
  <si>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</si>
  <si>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</si>
  <si>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</si>
  <si>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</si>
  <si>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</si>
  <si>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</si>
  <si>
    <t>Rafał Augusewicz</t>
  </si>
  <si>
    <t>Marlena</t>
  </si>
  <si>
    <t>Luiza Ossowska</t>
  </si>
  <si>
    <t>Michał Danes</t>
  </si>
  <si>
    <t>Warszawa</t>
  </si>
  <si>
    <t>Bolek</t>
  </si>
  <si>
    <t>Radosław "Shogun" Wiśniewski</t>
  </si>
  <si>
    <t>Robert "Stanley" Stańczyk</t>
  </si>
  <si>
    <t>Paweł "Trzmiel" Gromadzki</t>
  </si>
  <si>
    <t>Marcin Walczak</t>
  </si>
  <si>
    <t>Kostiantyn Fedotov</t>
  </si>
  <si>
    <t>Maja Jęczkowska</t>
  </si>
  <si>
    <t>Lublin</t>
  </si>
  <si>
    <t>Marek Czerski</t>
  </si>
  <si>
    <t>Bonin</t>
  </si>
  <si>
    <t>Paweł Kikel</t>
  </si>
  <si>
    <t>Joanna Mazur</t>
  </si>
  <si>
    <t>Łukasz Szczygieł</t>
  </si>
  <si>
    <t>Bönnigheim</t>
  </si>
  <si>
    <t>Amelia Szczygieł</t>
  </si>
  <si>
    <t>Iwona Orońska</t>
  </si>
  <si>
    <t>Piotr Oroński</t>
  </si>
  <si>
    <t>Jolanta "Fox" Lisowska</t>
  </si>
  <si>
    <t>Kacper Zawalski</t>
  </si>
  <si>
    <t>Maciek Chmielewski</t>
  </si>
  <si>
    <t>Paweł Bazylczyk</t>
  </si>
  <si>
    <t>Szczecinek</t>
  </si>
  <si>
    <t>Piotr Jezierski</t>
  </si>
  <si>
    <t>Krystian Stępień</t>
  </si>
  <si>
    <t>Gdynia</t>
  </si>
  <si>
    <t>"Trudność" Konkurencji:</t>
  </si>
  <si>
    <t>Maciej "Macias" Chmielewski</t>
  </si>
  <si>
    <t>25 metrów</t>
  </si>
  <si>
    <t>20 metrów</t>
  </si>
  <si>
    <t>15 metrów</t>
  </si>
  <si>
    <t>10 metrów</t>
  </si>
  <si>
    <t>5 metrów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</si>
</sst>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2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64" fontId="0" fillId="0" borderId="0" xfId="0" applyNumberForma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76"/>
          <c:y val="3.9863574745464515E-2"/>
          <c:w val="0.713814057463360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'213 Październik'!$E$46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'213 Październik'!$F$46:$R$46</c:f>
              <c:numCache>
                <c:formatCode>0.0000</c:formatCode>
                <c:ptCount val="13"/>
                <c:pt idx="0">
                  <c:v>2</c:v>
                </c:pt>
                <c:pt idx="1">
                  <c:v>5</c:v>
                </c:pt>
                <c:pt idx="2">
                  <c:v>9</c:v>
                </c:pt>
                <c:pt idx="3">
                  <c:v>11</c:v>
                </c:pt>
                <c:pt idx="4">
                  <c:v>14</c:v>
                </c:pt>
                <c:pt idx="5">
                  <c:v>13</c:v>
                </c:pt>
                <c:pt idx="6">
                  <c:v>12</c:v>
                </c:pt>
                <c:pt idx="7">
                  <c:v>18</c:v>
                </c:pt>
                <c:pt idx="8">
                  <c:v>22</c:v>
                </c:pt>
                <c:pt idx="9">
                  <c:v>22</c:v>
                </c:pt>
                <c:pt idx="10">
                  <c:v>19</c:v>
                </c:pt>
                <c:pt idx="11">
                  <c:v>20</c:v>
                </c:pt>
                <c:pt idx="12">
                  <c:v>16</c:v>
                </c:pt>
              </c:numCache>
            </c:numRef>
          </c:val>
        </c:ser>
        <c:ser>
          <c:idx val="1"/>
          <c:order val="1"/>
          <c:tx>
            <c:strRef>
              <c:f>'213 Październik'!$E$47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'213 Październik'!$F$47:$R$47</c:f>
              <c:numCache>
                <c:formatCode>0.0000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9</c:v>
                </c:pt>
                <c:pt idx="4">
                  <c:v>11</c:v>
                </c:pt>
                <c:pt idx="5">
                  <c:v>17</c:v>
                </c:pt>
                <c:pt idx="6">
                  <c:v>16</c:v>
                </c:pt>
                <c:pt idx="7">
                  <c:v>18</c:v>
                </c:pt>
                <c:pt idx="8">
                  <c:v>22</c:v>
                </c:pt>
                <c:pt idx="9">
                  <c:v>18</c:v>
                </c:pt>
                <c:pt idx="10">
                  <c:v>18</c:v>
                </c:pt>
                <c:pt idx="11">
                  <c:v>15</c:v>
                </c:pt>
                <c:pt idx="12">
                  <c:v>15</c:v>
                </c:pt>
              </c:numCache>
            </c:numRef>
          </c:val>
        </c:ser>
        <c:ser>
          <c:idx val="2"/>
          <c:order val="2"/>
          <c:tx>
            <c:strRef>
              <c:f>'213 Październik'!$E$48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'213 Październik'!$F$48:$R$48</c:f>
              <c:numCache>
                <c:formatCode>0.0000</c:formatCode>
                <c:ptCount val="13"/>
                <c:pt idx="0">
                  <c:v>1</c:v>
                </c:pt>
                <c:pt idx="1">
                  <c:v>3</c:v>
                </c:pt>
                <c:pt idx="2">
                  <c:v>9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9</c:v>
                </c:pt>
                <c:pt idx="7">
                  <c:v>11</c:v>
                </c:pt>
                <c:pt idx="8">
                  <c:v>10</c:v>
                </c:pt>
                <c:pt idx="9">
                  <c:v>9</c:v>
                </c:pt>
                <c:pt idx="10">
                  <c:v>9</c:v>
                </c:pt>
                <c:pt idx="11">
                  <c:v>11</c:v>
                </c:pt>
                <c:pt idx="12">
                  <c:v>13</c:v>
                </c:pt>
              </c:numCache>
            </c:numRef>
          </c:val>
        </c:ser>
        <c:ser>
          <c:idx val="3"/>
          <c:order val="3"/>
          <c:tx>
            <c:strRef>
              <c:f>'213 Październik'!$E$49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'213 Październik'!$F$49:$R$49</c:f>
              <c:numCache>
                <c:formatCode>0.0000</c:formatCode>
                <c:ptCount val="13"/>
                <c:pt idx="0">
                  <c:v>3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5</c:v>
                </c:pt>
                <c:pt idx="10">
                  <c:v>8</c:v>
                </c:pt>
                <c:pt idx="11">
                  <c:v>10</c:v>
                </c:pt>
                <c:pt idx="12">
                  <c:v>8</c:v>
                </c:pt>
              </c:numCache>
            </c:numRef>
          </c:val>
        </c:ser>
        <c:ser>
          <c:idx val="4"/>
          <c:order val="4"/>
          <c:tx>
            <c:strRef>
              <c:f>'213 Październik'!$E$50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'213 Październik'!$F$50:$R$50</c:f>
              <c:numCache>
                <c:formatCode>0.0000</c:formatCode>
                <c:ptCount val="13"/>
                <c:pt idx="0">
                  <c:v>-4</c:v>
                </c:pt>
                <c:pt idx="1">
                  <c:v>-9</c:v>
                </c:pt>
                <c:pt idx="2">
                  <c:v>-9</c:v>
                </c:pt>
                <c:pt idx="3">
                  <c:v>-10</c:v>
                </c:pt>
                <c:pt idx="4">
                  <c:v>-11</c:v>
                </c:pt>
                <c:pt idx="5">
                  <c:v>-9</c:v>
                </c:pt>
                <c:pt idx="6">
                  <c:v>-8</c:v>
                </c:pt>
                <c:pt idx="7">
                  <c:v>-10</c:v>
                </c:pt>
                <c:pt idx="8">
                  <c:v>-8</c:v>
                </c:pt>
                <c:pt idx="9">
                  <c:v>-7</c:v>
                </c:pt>
                <c:pt idx="10">
                  <c:v>-6</c:v>
                </c:pt>
                <c:pt idx="11">
                  <c:v>-6</c:v>
                </c:pt>
                <c:pt idx="12">
                  <c:v>-1</c:v>
                </c:pt>
              </c:numCache>
            </c:numRef>
          </c:val>
        </c:ser>
        <c:ser>
          <c:idx val="5"/>
          <c:order val="5"/>
          <c:tx>
            <c:strRef>
              <c:f>'213 Październik'!$E$51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'213 Październik'!$F$51:$R$51</c:f>
              <c:numCache>
                <c:formatCode>0.0000</c:formatCode>
                <c:ptCount val="13"/>
                <c:pt idx="0">
                  <c:v>-7</c:v>
                </c:pt>
                <c:pt idx="1">
                  <c:v>-14</c:v>
                </c:pt>
                <c:pt idx="2">
                  <c:v>-14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-11</c:v>
                </c:pt>
                <c:pt idx="7">
                  <c:v>-11</c:v>
                </c:pt>
                <c:pt idx="8">
                  <c:v>-11</c:v>
                </c:pt>
                <c:pt idx="9">
                  <c:v>-12</c:v>
                </c:pt>
                <c:pt idx="10">
                  <c:v>-11</c:v>
                </c:pt>
                <c:pt idx="11">
                  <c:v>-9</c:v>
                </c:pt>
                <c:pt idx="12">
                  <c:v>-5</c:v>
                </c:pt>
              </c:numCache>
            </c:numRef>
          </c:val>
        </c:ser>
        <c:ser>
          <c:idx val="6"/>
          <c:order val="6"/>
          <c:tx>
            <c:strRef>
              <c:f>'213 Październik'!$E$52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'213 Październik'!$F$52:$R$52</c:f>
              <c:numCache>
                <c:formatCode>0.0000</c:formatCode>
                <c:ptCount val="13"/>
                <c:pt idx="0">
                  <c:v>-4</c:v>
                </c:pt>
                <c:pt idx="1">
                  <c:v>-6</c:v>
                </c:pt>
                <c:pt idx="2">
                  <c:v>-5</c:v>
                </c:pt>
                <c:pt idx="3">
                  <c:v>-5</c:v>
                </c:pt>
                <c:pt idx="4">
                  <c:v>-6</c:v>
                </c:pt>
                <c:pt idx="5">
                  <c:v>-4</c:v>
                </c:pt>
                <c:pt idx="6">
                  <c:v>-4</c:v>
                </c:pt>
                <c:pt idx="7">
                  <c:v>-8</c:v>
                </c:pt>
                <c:pt idx="8">
                  <c:v>-5</c:v>
                </c:pt>
                <c:pt idx="9">
                  <c:v>-3</c:v>
                </c:pt>
                <c:pt idx="10">
                  <c:v>-4</c:v>
                </c:pt>
                <c:pt idx="11">
                  <c:v>-4</c:v>
                </c:pt>
                <c:pt idx="12">
                  <c:v>-7</c:v>
                </c:pt>
              </c:numCache>
            </c:numRef>
          </c:val>
        </c:ser>
        <c:ser>
          <c:idx val="7"/>
          <c:order val="7"/>
          <c:tx>
            <c:strRef>
              <c:f>'213 Październik'!$E$53</c:f>
              <c:strCache>
                <c:ptCount val="1"/>
                <c:pt idx="0">
                  <c:v>Maciej "Macias" Chmielewski</c:v>
                </c:pt>
              </c:strCache>
            </c:strRef>
          </c:tx>
          <c:val>
            <c:numRef>
              <c:f>'213 Październik'!$F$53:$R$53</c:f>
              <c:numCache>
                <c:formatCode>0.0000</c:formatCode>
                <c:ptCount val="13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-5</c:v>
                </c:pt>
                <c:pt idx="4">
                  <c:v>-6</c:v>
                </c:pt>
                <c:pt idx="5">
                  <c:v>-8</c:v>
                </c:pt>
                <c:pt idx="6">
                  <c:v>-8</c:v>
                </c:pt>
                <c:pt idx="7">
                  <c:v>-4</c:v>
                </c:pt>
                <c:pt idx="8">
                  <c:v>-7</c:v>
                </c:pt>
                <c:pt idx="9">
                  <c:v>-7</c:v>
                </c:pt>
                <c:pt idx="10">
                  <c:v>-8</c:v>
                </c:pt>
                <c:pt idx="11">
                  <c:v>-8</c:v>
                </c:pt>
                <c:pt idx="12">
                  <c:v>-7</c:v>
                </c:pt>
              </c:numCache>
            </c:numRef>
          </c:val>
        </c:ser>
        <c:ser>
          <c:idx val="8"/>
          <c:order val="8"/>
          <c:tx>
            <c:strRef>
              <c:f>'213 Październik'!$E$54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'213 Październik'!$F$54:$R$54</c:f>
              <c:numCache>
                <c:formatCode>0.0000</c:formatCode>
                <c:ptCount val="13"/>
                <c:pt idx="0">
                  <c:v>-6</c:v>
                </c:pt>
                <c:pt idx="1">
                  <c:v>-7</c:v>
                </c:pt>
                <c:pt idx="2">
                  <c:v>-4</c:v>
                </c:pt>
                <c:pt idx="3">
                  <c:v>-4</c:v>
                </c:pt>
                <c:pt idx="4">
                  <c:v>-4</c:v>
                </c:pt>
                <c:pt idx="5">
                  <c:v>-8</c:v>
                </c:pt>
                <c:pt idx="6">
                  <c:v>-9</c:v>
                </c:pt>
                <c:pt idx="7">
                  <c:v>-9</c:v>
                </c:pt>
                <c:pt idx="8">
                  <c:v>-10</c:v>
                </c:pt>
                <c:pt idx="9">
                  <c:v>-9</c:v>
                </c:pt>
                <c:pt idx="10">
                  <c:v>-11</c:v>
                </c:pt>
                <c:pt idx="11">
                  <c:v>-11</c:v>
                </c:pt>
                <c:pt idx="12">
                  <c:v>-11</c:v>
                </c:pt>
              </c:numCache>
            </c:numRef>
          </c:val>
        </c:ser>
        <c:ser>
          <c:idx val="9"/>
          <c:order val="9"/>
          <c:tx>
            <c:strRef>
              <c:f>'213 Październik'!$E$55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'213 Październik'!$F$55:$R$55</c:f>
              <c:numCache>
                <c:formatCode>0.0000</c:formatCode>
                <c:ptCount val="13"/>
                <c:pt idx="0">
                  <c:v>-6</c:v>
                </c:pt>
                <c:pt idx="1">
                  <c:v>-12</c:v>
                </c:pt>
                <c:pt idx="2">
                  <c:v>-13</c:v>
                </c:pt>
                <c:pt idx="3">
                  <c:v>-12</c:v>
                </c:pt>
                <c:pt idx="4">
                  <c:v>-12</c:v>
                </c:pt>
                <c:pt idx="5">
                  <c:v>-10</c:v>
                </c:pt>
                <c:pt idx="6">
                  <c:v>-8</c:v>
                </c:pt>
                <c:pt idx="7">
                  <c:v>-8</c:v>
                </c:pt>
                <c:pt idx="8">
                  <c:v>-11</c:v>
                </c:pt>
                <c:pt idx="9">
                  <c:v>-10</c:v>
                </c:pt>
                <c:pt idx="10">
                  <c:v>-11</c:v>
                </c:pt>
                <c:pt idx="11">
                  <c:v>-11</c:v>
                </c:pt>
                <c:pt idx="12">
                  <c:v>-14</c:v>
                </c:pt>
              </c:numCache>
            </c:numRef>
          </c:val>
        </c:ser>
        <c:ser>
          <c:idx val="10"/>
          <c:order val="10"/>
          <c:tx>
            <c:strRef>
              <c:f>'213 Październik'!$E$56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'213 Październik'!$F$56:$R$56</c:f>
              <c:numCache>
                <c:formatCode>0.0000</c:formatCode>
                <c:ptCount val="13"/>
                <c:pt idx="0">
                  <c:v>-5</c:v>
                </c:pt>
                <c:pt idx="1">
                  <c:v>-8</c:v>
                </c:pt>
                <c:pt idx="2">
                  <c:v>-8</c:v>
                </c:pt>
                <c:pt idx="3">
                  <c:v>-9</c:v>
                </c:pt>
                <c:pt idx="4">
                  <c:v>-14</c:v>
                </c:pt>
                <c:pt idx="5">
                  <c:v>-15</c:v>
                </c:pt>
                <c:pt idx="6">
                  <c:v>-11</c:v>
                </c:pt>
                <c:pt idx="7">
                  <c:v>-12</c:v>
                </c:pt>
                <c:pt idx="8">
                  <c:v>-15</c:v>
                </c:pt>
                <c:pt idx="9">
                  <c:v>-18</c:v>
                </c:pt>
                <c:pt idx="10">
                  <c:v>-22</c:v>
                </c:pt>
                <c:pt idx="11">
                  <c:v>-19</c:v>
                </c:pt>
                <c:pt idx="12">
                  <c:v>-19</c:v>
                </c:pt>
              </c:numCache>
            </c:numRef>
          </c:val>
        </c:ser>
        <c:ser>
          <c:idx val="11"/>
          <c:order val="11"/>
          <c:tx>
            <c:strRef>
              <c:f>'213 Październik'!$E$57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'213 Październik'!$F$57:$R$57</c:f>
              <c:numCache>
                <c:formatCode>0.0000</c:formatCode>
                <c:ptCount val="13"/>
                <c:pt idx="0">
                  <c:v>-5</c:v>
                </c:pt>
                <c:pt idx="1">
                  <c:v>-11</c:v>
                </c:pt>
                <c:pt idx="2">
                  <c:v>-16</c:v>
                </c:pt>
                <c:pt idx="3">
                  <c:v>-14</c:v>
                </c:pt>
                <c:pt idx="4">
                  <c:v>-12</c:v>
                </c:pt>
                <c:pt idx="5">
                  <c:v>-13</c:v>
                </c:pt>
                <c:pt idx="6">
                  <c:v>-19</c:v>
                </c:pt>
                <c:pt idx="7">
                  <c:v>-21</c:v>
                </c:pt>
                <c:pt idx="8">
                  <c:v>-21</c:v>
                </c:pt>
                <c:pt idx="9">
                  <c:v>-20</c:v>
                </c:pt>
                <c:pt idx="10">
                  <c:v>-23</c:v>
                </c:pt>
                <c:pt idx="11">
                  <c:v>-27</c:v>
                </c:pt>
                <c:pt idx="12">
                  <c:v>-28</c:v>
                </c:pt>
              </c:numCache>
            </c:numRef>
          </c:val>
        </c:ser>
        <c:marker val="1"/>
        <c:axId val="123229312"/>
        <c:axId val="123230848"/>
      </c:lineChart>
      <c:catAx>
        <c:axId val="123229312"/>
        <c:scaling>
          <c:orientation val="minMax"/>
        </c:scaling>
        <c:axPos val="b"/>
        <c:numFmt formatCode="General" sourceLinked="1"/>
        <c:tickLblPos val="nextTo"/>
        <c:crossAx val="123230848"/>
        <c:crosses val="autoZero"/>
        <c:auto val="1"/>
        <c:lblAlgn val="ctr"/>
        <c:lblOffset val="100"/>
      </c:catAx>
      <c:valAx>
        <c:axId val="123230848"/>
        <c:scaling>
          <c:orientation val="minMax"/>
          <c:max val="25.1"/>
          <c:min val="-30.1"/>
        </c:scaling>
        <c:axPos val="l"/>
        <c:majorGridlines/>
        <c:numFmt formatCode="0.0" sourceLinked="0"/>
        <c:tickLblPos val="nextTo"/>
        <c:crossAx val="123229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773"/>
          <c:h val="0.884214289042205"/>
        </c:manualLayout>
      </c:layout>
    </c:legend>
    <c:plotVisOnly val="1"/>
    <c:dispBlanksAs val="gap"/>
  </c:chart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76"/>
          <c:y val="3.9863574745464515E-2"/>
          <c:w val="0.713814057463360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'212 Wrzesień'!$E$42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'212 Wrzesień'!$F$42:$U$42</c:f>
              <c:numCache>
                <c:formatCode>0.0000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0.93103448275862066</c:v>
                </c:pt>
                <c:pt idx="3">
                  <c:v>0.97297297297297303</c:v>
                </c:pt>
                <c:pt idx="4">
                  <c:v>0.93617021276595747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'212 Wrzesień'!$E$43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'212 Wrzesień'!$F$43:$U$43</c:f>
              <c:numCache>
                <c:formatCode>0.0000</c:formatCode>
                <c:ptCount val="16"/>
                <c:pt idx="0">
                  <c:v>0.5</c:v>
                </c:pt>
                <c:pt idx="1">
                  <c:v>0.7</c:v>
                </c:pt>
                <c:pt idx="2">
                  <c:v>0.65517241379310343</c:v>
                </c:pt>
                <c:pt idx="3">
                  <c:v>0.7567567567567568</c:v>
                </c:pt>
                <c:pt idx="4">
                  <c:v>0.7021276595744681</c:v>
                </c:pt>
                <c:pt idx="5">
                  <c:v>0.80769230769230771</c:v>
                </c:pt>
                <c:pt idx="6">
                  <c:v>0.83333333333333337</c:v>
                </c:pt>
                <c:pt idx="7">
                  <c:v>0.81159420289855078</c:v>
                </c:pt>
                <c:pt idx="8">
                  <c:v>0.83116883116883122</c:v>
                </c:pt>
                <c:pt idx="9">
                  <c:v>0.82758620689655171</c:v>
                </c:pt>
                <c:pt idx="10">
                  <c:v>0.898876404494382</c:v>
                </c:pt>
                <c:pt idx="11">
                  <c:v>0.96703296703296704</c:v>
                </c:pt>
                <c:pt idx="12">
                  <c:v>0.93069306930693074</c:v>
                </c:pt>
                <c:pt idx="13">
                  <c:v>0.95412844036697253</c:v>
                </c:pt>
                <c:pt idx="14">
                  <c:v>0.95614035087719296</c:v>
                </c:pt>
                <c:pt idx="15">
                  <c:v>0.95833333333333337</c:v>
                </c:pt>
              </c:numCache>
            </c:numRef>
          </c:val>
        </c:ser>
        <c:ser>
          <c:idx val="2"/>
          <c:order val="2"/>
          <c:tx>
            <c:strRef>
              <c:f>'212 Wrzesień'!$E$44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'212 Wrzesień'!$F$44:$U$44</c:f>
              <c:numCache>
                <c:formatCode>0.0000</c:formatCode>
                <c:ptCount val="16"/>
                <c:pt idx="0">
                  <c:v>1</c:v>
                </c:pt>
                <c:pt idx="1">
                  <c:v>0.95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0.96153846153846156</c:v>
                </c:pt>
                <c:pt idx="6">
                  <c:v>0.96666666666666667</c:v>
                </c:pt>
                <c:pt idx="7">
                  <c:v>0.98550724637681164</c:v>
                </c:pt>
                <c:pt idx="8">
                  <c:v>0.98701298701298701</c:v>
                </c:pt>
                <c:pt idx="9">
                  <c:v>0.96551724137931039</c:v>
                </c:pt>
                <c:pt idx="10">
                  <c:v>0.9662921348314607</c:v>
                </c:pt>
                <c:pt idx="11">
                  <c:v>0.96703296703296704</c:v>
                </c:pt>
                <c:pt idx="12">
                  <c:v>0.92079207920792083</c:v>
                </c:pt>
                <c:pt idx="13">
                  <c:v>0.8990825688073395</c:v>
                </c:pt>
                <c:pt idx="14">
                  <c:v>0.90350877192982459</c:v>
                </c:pt>
                <c:pt idx="15">
                  <c:v>0.92500000000000004</c:v>
                </c:pt>
              </c:numCache>
            </c:numRef>
          </c:val>
        </c:ser>
        <c:ser>
          <c:idx val="3"/>
          <c:order val="3"/>
          <c:tx>
            <c:strRef>
              <c:f>'212 Wrzesień'!$E$45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'212 Wrzesień'!$F$45:$U$45</c:f>
              <c:numCache>
                <c:formatCode>0.0000</c:formatCode>
                <c:ptCount val="16"/>
                <c:pt idx="0">
                  <c:v>0.2</c:v>
                </c:pt>
                <c:pt idx="1">
                  <c:v>0.5</c:v>
                </c:pt>
                <c:pt idx="2">
                  <c:v>0.68965517241379315</c:v>
                </c:pt>
                <c:pt idx="3">
                  <c:v>0.7567567567567568</c:v>
                </c:pt>
                <c:pt idx="4">
                  <c:v>0.7021276595744681</c:v>
                </c:pt>
                <c:pt idx="5">
                  <c:v>0.78846153846153844</c:v>
                </c:pt>
                <c:pt idx="6">
                  <c:v>0.81666666666666665</c:v>
                </c:pt>
                <c:pt idx="7">
                  <c:v>0.85507246376811596</c:v>
                </c:pt>
                <c:pt idx="8">
                  <c:v>0.87012987012987009</c:v>
                </c:pt>
                <c:pt idx="9">
                  <c:v>0.83908045977011492</c:v>
                </c:pt>
                <c:pt idx="10">
                  <c:v>0.93258426966292129</c:v>
                </c:pt>
                <c:pt idx="11">
                  <c:v>0.91208791208791207</c:v>
                </c:pt>
                <c:pt idx="12">
                  <c:v>0.87128712871287128</c:v>
                </c:pt>
                <c:pt idx="13">
                  <c:v>0.88073394495412849</c:v>
                </c:pt>
                <c:pt idx="14">
                  <c:v>0.84210526315789469</c:v>
                </c:pt>
                <c:pt idx="15">
                  <c:v>0.8666666666666667</c:v>
                </c:pt>
              </c:numCache>
            </c:numRef>
          </c:val>
        </c:ser>
        <c:ser>
          <c:idx val="4"/>
          <c:order val="4"/>
          <c:tx>
            <c:strRef>
              <c:f>'212 Wrzesień'!$E$46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'212 Wrzesień'!$F$46:$U$46</c:f>
              <c:numCache>
                <c:formatCode>0.0000</c:formatCode>
                <c:ptCount val="16"/>
                <c:pt idx="0">
                  <c:v>0.2</c:v>
                </c:pt>
                <c:pt idx="1">
                  <c:v>0.2</c:v>
                </c:pt>
                <c:pt idx="2">
                  <c:v>0.27586206896551724</c:v>
                </c:pt>
                <c:pt idx="3">
                  <c:v>0.45945945945945948</c:v>
                </c:pt>
                <c:pt idx="4">
                  <c:v>0.53191489361702127</c:v>
                </c:pt>
                <c:pt idx="5">
                  <c:v>0.57692307692307687</c:v>
                </c:pt>
                <c:pt idx="6">
                  <c:v>0.6333333333333333</c:v>
                </c:pt>
                <c:pt idx="7">
                  <c:v>0.6811594202898551</c:v>
                </c:pt>
                <c:pt idx="8">
                  <c:v>0.72727272727272729</c:v>
                </c:pt>
                <c:pt idx="9">
                  <c:v>0.73563218390804597</c:v>
                </c:pt>
                <c:pt idx="10">
                  <c:v>0.8089887640449438</c:v>
                </c:pt>
                <c:pt idx="11">
                  <c:v>0.84615384615384615</c:v>
                </c:pt>
                <c:pt idx="12">
                  <c:v>0.78217821782178221</c:v>
                </c:pt>
                <c:pt idx="13">
                  <c:v>0.79816513761467889</c:v>
                </c:pt>
                <c:pt idx="14">
                  <c:v>0.80701754385964908</c:v>
                </c:pt>
                <c:pt idx="15">
                  <c:v>0.84166666666666667</c:v>
                </c:pt>
              </c:numCache>
            </c:numRef>
          </c:val>
        </c:ser>
        <c:ser>
          <c:idx val="5"/>
          <c:order val="5"/>
          <c:tx>
            <c:strRef>
              <c:f>'212 Wrzesień'!$E$47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'212 Wrzesień'!$F$47:$U$47</c:f>
              <c:numCache>
                <c:formatCode>0.0000</c:formatCode>
                <c:ptCount val="16"/>
                <c:pt idx="0">
                  <c:v>0.5</c:v>
                </c:pt>
                <c:pt idx="1">
                  <c:v>0.5</c:v>
                </c:pt>
                <c:pt idx="2">
                  <c:v>0.62068965517241381</c:v>
                </c:pt>
                <c:pt idx="3">
                  <c:v>0.70270270270270274</c:v>
                </c:pt>
                <c:pt idx="4">
                  <c:v>0.65957446808510634</c:v>
                </c:pt>
                <c:pt idx="5">
                  <c:v>0.78846153846153844</c:v>
                </c:pt>
                <c:pt idx="6">
                  <c:v>0.83333333333333337</c:v>
                </c:pt>
                <c:pt idx="7">
                  <c:v>0.86956521739130432</c:v>
                </c:pt>
                <c:pt idx="8">
                  <c:v>0.8441558441558441</c:v>
                </c:pt>
                <c:pt idx="9">
                  <c:v>0.83908045977011492</c:v>
                </c:pt>
                <c:pt idx="10">
                  <c:v>0.9101123595505618</c:v>
                </c:pt>
                <c:pt idx="11">
                  <c:v>0.91208791208791207</c:v>
                </c:pt>
                <c:pt idx="12">
                  <c:v>0.90099009900990101</c:v>
                </c:pt>
                <c:pt idx="13">
                  <c:v>0.90825688073394495</c:v>
                </c:pt>
                <c:pt idx="14">
                  <c:v>0.86842105263157898</c:v>
                </c:pt>
                <c:pt idx="15">
                  <c:v>0.82499999999999996</c:v>
                </c:pt>
              </c:numCache>
            </c:numRef>
          </c:val>
        </c:ser>
        <c:ser>
          <c:idx val="6"/>
          <c:order val="6"/>
          <c:tx>
            <c:strRef>
              <c:f>'212 Wrzesień'!$E$48</c:f>
              <c:strCache>
                <c:ptCount val="1"/>
                <c:pt idx="0">
                  <c:v>Kacper Zawalski</c:v>
                </c:pt>
              </c:strCache>
            </c:strRef>
          </c:tx>
          <c:val>
            <c:numRef>
              <c:f>'212 Wrzesień'!$F$48:$U$48</c:f>
              <c:numCache>
                <c:formatCode>0.0000</c:formatCode>
                <c:ptCount val="16"/>
                <c:pt idx="0">
                  <c:v>0</c:v>
                </c:pt>
                <c:pt idx="1">
                  <c:v>0.25</c:v>
                </c:pt>
                <c:pt idx="2">
                  <c:v>0.44827586206896552</c:v>
                </c:pt>
                <c:pt idx="3">
                  <c:v>0.56756756756756754</c:v>
                </c:pt>
                <c:pt idx="4">
                  <c:v>0.55319148936170215</c:v>
                </c:pt>
                <c:pt idx="5">
                  <c:v>0.65384615384615385</c:v>
                </c:pt>
                <c:pt idx="6">
                  <c:v>0.7</c:v>
                </c:pt>
                <c:pt idx="7">
                  <c:v>0.75362318840579712</c:v>
                </c:pt>
                <c:pt idx="8">
                  <c:v>0.67532467532467533</c:v>
                </c:pt>
                <c:pt idx="9">
                  <c:v>0.68965517241379315</c:v>
                </c:pt>
                <c:pt idx="10">
                  <c:v>0.7865168539325843</c:v>
                </c:pt>
                <c:pt idx="11">
                  <c:v>0.8571428571428571</c:v>
                </c:pt>
                <c:pt idx="12">
                  <c:v>0.85148514851485146</c:v>
                </c:pt>
                <c:pt idx="13">
                  <c:v>0.86238532110091748</c:v>
                </c:pt>
                <c:pt idx="14">
                  <c:v>0.84210526315789469</c:v>
                </c:pt>
                <c:pt idx="15">
                  <c:v>0.81666666666666665</c:v>
                </c:pt>
              </c:numCache>
            </c:numRef>
          </c:val>
        </c:ser>
        <c:ser>
          <c:idx val="7"/>
          <c:order val="7"/>
          <c:tx>
            <c:strRef>
              <c:f>'212 Wrzesień'!$E$49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'212 Wrzesień'!$F$49:$U$49</c:f>
              <c:numCache>
                <c:formatCode>0.0000</c:formatCode>
                <c:ptCount val="16"/>
                <c:pt idx="0">
                  <c:v>0.8</c:v>
                </c:pt>
                <c:pt idx="1">
                  <c:v>0.65</c:v>
                </c:pt>
                <c:pt idx="2">
                  <c:v>0.62068965517241381</c:v>
                </c:pt>
                <c:pt idx="3">
                  <c:v>0.70270270270270274</c:v>
                </c:pt>
                <c:pt idx="4">
                  <c:v>0.55319148936170215</c:v>
                </c:pt>
                <c:pt idx="5">
                  <c:v>0.59615384615384615</c:v>
                </c:pt>
                <c:pt idx="6">
                  <c:v>0.65</c:v>
                </c:pt>
                <c:pt idx="7">
                  <c:v>0.69565217391304346</c:v>
                </c:pt>
                <c:pt idx="8">
                  <c:v>0.72727272727272729</c:v>
                </c:pt>
                <c:pt idx="9">
                  <c:v>0.70114942528735635</c:v>
                </c:pt>
                <c:pt idx="10">
                  <c:v>0.7415730337078652</c:v>
                </c:pt>
                <c:pt idx="11">
                  <c:v>0.81318681318681318</c:v>
                </c:pt>
                <c:pt idx="12">
                  <c:v>0.78217821782178221</c:v>
                </c:pt>
                <c:pt idx="13">
                  <c:v>0.79816513761467889</c:v>
                </c:pt>
                <c:pt idx="14">
                  <c:v>0.76315789473684215</c:v>
                </c:pt>
                <c:pt idx="15">
                  <c:v>0.8</c:v>
                </c:pt>
              </c:numCache>
            </c:numRef>
          </c:val>
        </c:ser>
        <c:ser>
          <c:idx val="8"/>
          <c:order val="8"/>
          <c:tx>
            <c:strRef>
              <c:f>'212 Wrzesień'!$E$50</c:f>
              <c:strCache>
                <c:ptCount val="1"/>
                <c:pt idx="0">
                  <c:v>Maciek Chmielewski</c:v>
                </c:pt>
              </c:strCache>
            </c:strRef>
          </c:tx>
          <c:val>
            <c:numRef>
              <c:f>'212 Wrzesień'!$F$50:$U$50</c:f>
              <c:numCache>
                <c:formatCode>0.0000</c:formatCode>
                <c:ptCount val="16"/>
                <c:pt idx="0">
                  <c:v>0.8</c:v>
                </c:pt>
                <c:pt idx="1">
                  <c:v>0.8</c:v>
                </c:pt>
                <c:pt idx="2">
                  <c:v>0.72413793103448276</c:v>
                </c:pt>
                <c:pt idx="3">
                  <c:v>0.70270270270270274</c:v>
                </c:pt>
                <c:pt idx="4">
                  <c:v>0.72340425531914898</c:v>
                </c:pt>
                <c:pt idx="5">
                  <c:v>0.80769230769230771</c:v>
                </c:pt>
                <c:pt idx="6">
                  <c:v>0.78333333333333333</c:v>
                </c:pt>
                <c:pt idx="7">
                  <c:v>0.81159420289855078</c:v>
                </c:pt>
                <c:pt idx="8">
                  <c:v>0.75324675324675328</c:v>
                </c:pt>
                <c:pt idx="9">
                  <c:v>0.75862068965517238</c:v>
                </c:pt>
                <c:pt idx="10">
                  <c:v>0.8314606741573034</c:v>
                </c:pt>
                <c:pt idx="11">
                  <c:v>0.81318681318681318</c:v>
                </c:pt>
                <c:pt idx="12">
                  <c:v>0.80198019801980203</c:v>
                </c:pt>
                <c:pt idx="13">
                  <c:v>0.78899082568807344</c:v>
                </c:pt>
                <c:pt idx="14">
                  <c:v>0.79824561403508776</c:v>
                </c:pt>
                <c:pt idx="15">
                  <c:v>0.7583333333333333</c:v>
                </c:pt>
              </c:numCache>
            </c:numRef>
          </c:val>
        </c:ser>
        <c:ser>
          <c:idx val="9"/>
          <c:order val="9"/>
          <c:tx>
            <c:strRef>
              <c:f>'212 Wrzesień'!$E$51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'212 Wrzesień'!$F$51:$U$51</c:f>
              <c:numCache>
                <c:formatCode>0.0000</c:formatCode>
                <c:ptCount val="16"/>
                <c:pt idx="0">
                  <c:v>0.2</c:v>
                </c:pt>
                <c:pt idx="1">
                  <c:v>0.35</c:v>
                </c:pt>
                <c:pt idx="2">
                  <c:v>0.58620689655172409</c:v>
                </c:pt>
                <c:pt idx="3">
                  <c:v>0.70270270270270274</c:v>
                </c:pt>
                <c:pt idx="4">
                  <c:v>0.5957446808510638</c:v>
                </c:pt>
                <c:pt idx="5">
                  <c:v>0.69230769230769229</c:v>
                </c:pt>
                <c:pt idx="6">
                  <c:v>0.73333333333333328</c:v>
                </c:pt>
                <c:pt idx="7">
                  <c:v>0.76811594202898548</c:v>
                </c:pt>
                <c:pt idx="8">
                  <c:v>0.75324675324675328</c:v>
                </c:pt>
                <c:pt idx="9">
                  <c:v>0.75862068965517238</c:v>
                </c:pt>
                <c:pt idx="10">
                  <c:v>0.7415730337078652</c:v>
                </c:pt>
                <c:pt idx="11">
                  <c:v>0.81318681318681318</c:v>
                </c:pt>
                <c:pt idx="12">
                  <c:v>0.81188118811881194</c:v>
                </c:pt>
                <c:pt idx="13">
                  <c:v>0.77064220183486243</c:v>
                </c:pt>
                <c:pt idx="14">
                  <c:v>0.73684210526315785</c:v>
                </c:pt>
                <c:pt idx="15">
                  <c:v>0.7</c:v>
                </c:pt>
              </c:numCache>
            </c:numRef>
          </c:val>
        </c:ser>
        <c:ser>
          <c:idx val="10"/>
          <c:order val="10"/>
          <c:tx>
            <c:strRef>
              <c:f>'212 Wrzesień'!$E$52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'212 Wrzesień'!$F$52:$U$52</c:f>
              <c:numCache>
                <c:formatCode>0.0000</c:formatCode>
                <c:ptCount val="16"/>
                <c:pt idx="0">
                  <c:v>0.8</c:v>
                </c:pt>
                <c:pt idx="1">
                  <c:v>0.8</c:v>
                </c:pt>
                <c:pt idx="2">
                  <c:v>0.72413793103448276</c:v>
                </c:pt>
                <c:pt idx="3">
                  <c:v>0.70270270270270274</c:v>
                </c:pt>
                <c:pt idx="4">
                  <c:v>0.72340425531914898</c:v>
                </c:pt>
                <c:pt idx="5">
                  <c:v>0.80769230769230771</c:v>
                </c:pt>
                <c:pt idx="6">
                  <c:v>0.78333333333333333</c:v>
                </c:pt>
                <c:pt idx="7">
                  <c:v>0.81159420289855078</c:v>
                </c:pt>
                <c:pt idx="8">
                  <c:v>0.72727272727272729</c:v>
                </c:pt>
                <c:pt idx="9">
                  <c:v>0.72413793103448276</c:v>
                </c:pt>
                <c:pt idx="10">
                  <c:v>0.7640449438202247</c:v>
                </c:pt>
                <c:pt idx="11">
                  <c:v>0.74725274725274726</c:v>
                </c:pt>
                <c:pt idx="12">
                  <c:v>0.75247524752475248</c:v>
                </c:pt>
                <c:pt idx="13">
                  <c:v>0.69724770642201839</c:v>
                </c:pt>
                <c:pt idx="14">
                  <c:v>0.66666666666666663</c:v>
                </c:pt>
                <c:pt idx="15">
                  <c:v>0.7</c:v>
                </c:pt>
              </c:numCache>
            </c:numRef>
          </c:val>
        </c:ser>
        <c:ser>
          <c:idx val="11"/>
          <c:order val="11"/>
          <c:tx>
            <c:strRef>
              <c:f>'212 Wrzesień'!$E$53</c:f>
              <c:strCache>
                <c:ptCount val="1"/>
                <c:pt idx="0">
                  <c:v>Paweł Bazylczyk</c:v>
                </c:pt>
              </c:strCache>
            </c:strRef>
          </c:tx>
          <c:val>
            <c:numRef>
              <c:f>'212 Wrzesień'!$F$53:$U$53</c:f>
              <c:numCache>
                <c:formatCode>0.0000</c:formatCode>
                <c:ptCount val="16"/>
                <c:pt idx="0">
                  <c:v>0.8</c:v>
                </c:pt>
                <c:pt idx="1">
                  <c:v>0.4</c:v>
                </c:pt>
                <c:pt idx="2">
                  <c:v>0.44827586206896552</c:v>
                </c:pt>
                <c:pt idx="3">
                  <c:v>0.48648648648648651</c:v>
                </c:pt>
                <c:pt idx="4">
                  <c:v>0.38297872340425532</c:v>
                </c:pt>
                <c:pt idx="5">
                  <c:v>0.38461538461538464</c:v>
                </c:pt>
                <c:pt idx="6">
                  <c:v>0.41666666666666669</c:v>
                </c:pt>
                <c:pt idx="7">
                  <c:v>0.47826086956521741</c:v>
                </c:pt>
                <c:pt idx="8">
                  <c:v>0.53246753246753242</c:v>
                </c:pt>
                <c:pt idx="9">
                  <c:v>0.58620689655172409</c:v>
                </c:pt>
                <c:pt idx="10">
                  <c:v>0.6629213483146067</c:v>
                </c:pt>
                <c:pt idx="11">
                  <c:v>0.64835164835164838</c:v>
                </c:pt>
                <c:pt idx="12">
                  <c:v>0.6633663366336634</c:v>
                </c:pt>
                <c:pt idx="13">
                  <c:v>0.68807339449541283</c:v>
                </c:pt>
                <c:pt idx="14">
                  <c:v>0.65789473684210531</c:v>
                </c:pt>
                <c:pt idx="15">
                  <c:v>0.625</c:v>
                </c:pt>
              </c:numCache>
            </c:numRef>
          </c:val>
        </c:ser>
        <c:ser>
          <c:idx val="12"/>
          <c:order val="12"/>
          <c:tx>
            <c:strRef>
              <c:f>'212 Wrzesień'!$E$54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'212 Wrzesień'!$F$54:$U$54</c:f>
              <c:numCache>
                <c:formatCode>0.0000</c:formatCode>
                <c:ptCount val="16"/>
                <c:pt idx="0">
                  <c:v>0.8</c:v>
                </c:pt>
                <c:pt idx="1">
                  <c:v>0.85</c:v>
                </c:pt>
                <c:pt idx="2">
                  <c:v>0.86206896551724133</c:v>
                </c:pt>
                <c:pt idx="3">
                  <c:v>0.89189189189189189</c:v>
                </c:pt>
                <c:pt idx="4">
                  <c:v>0.7021276595744681</c:v>
                </c:pt>
                <c:pt idx="5">
                  <c:v>0.67307692307692313</c:v>
                </c:pt>
                <c:pt idx="6">
                  <c:v>0.71666666666666667</c:v>
                </c:pt>
                <c:pt idx="7">
                  <c:v>0.69565217391304346</c:v>
                </c:pt>
                <c:pt idx="8">
                  <c:v>0.68831168831168832</c:v>
                </c:pt>
                <c:pt idx="9">
                  <c:v>0.70114942528735635</c:v>
                </c:pt>
                <c:pt idx="10">
                  <c:v>0.7752808988764045</c:v>
                </c:pt>
                <c:pt idx="11">
                  <c:v>0.75824175824175821</c:v>
                </c:pt>
                <c:pt idx="12">
                  <c:v>0.68316831683168322</c:v>
                </c:pt>
                <c:pt idx="13">
                  <c:v>0.6330275229357798</c:v>
                </c:pt>
                <c:pt idx="14">
                  <c:v>0.60526315789473684</c:v>
                </c:pt>
                <c:pt idx="15">
                  <c:v>0.6166666666666667</c:v>
                </c:pt>
              </c:numCache>
            </c:numRef>
          </c:val>
        </c:ser>
        <c:ser>
          <c:idx val="13"/>
          <c:order val="13"/>
          <c:tx>
            <c:strRef>
              <c:f>'212 Wrzesień'!$E$55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'212 Wrzesień'!$F$55:$U$55</c:f>
              <c:numCache>
                <c:formatCode>0.0000</c:formatCode>
                <c:ptCount val="16"/>
                <c:pt idx="0">
                  <c:v>0</c:v>
                </c:pt>
                <c:pt idx="1">
                  <c:v>0.3</c:v>
                </c:pt>
                <c:pt idx="2">
                  <c:v>0.48275862068965519</c:v>
                </c:pt>
                <c:pt idx="3">
                  <c:v>0.51351351351351349</c:v>
                </c:pt>
                <c:pt idx="4">
                  <c:v>0.55319148936170215</c:v>
                </c:pt>
                <c:pt idx="5">
                  <c:v>0.65384615384615385</c:v>
                </c:pt>
                <c:pt idx="6">
                  <c:v>0.56666666666666665</c:v>
                </c:pt>
                <c:pt idx="7">
                  <c:v>0.62318840579710144</c:v>
                </c:pt>
                <c:pt idx="8">
                  <c:v>0.55844155844155841</c:v>
                </c:pt>
                <c:pt idx="9">
                  <c:v>0.58620689655172409</c:v>
                </c:pt>
                <c:pt idx="10">
                  <c:v>0.5730337078651685</c:v>
                </c:pt>
                <c:pt idx="11">
                  <c:v>0.64835164835164838</c:v>
                </c:pt>
                <c:pt idx="12">
                  <c:v>0.60396039603960394</c:v>
                </c:pt>
                <c:pt idx="13">
                  <c:v>0.60550458715596334</c:v>
                </c:pt>
                <c:pt idx="14">
                  <c:v>0.57894736842105265</c:v>
                </c:pt>
                <c:pt idx="15">
                  <c:v>0.55000000000000004</c:v>
                </c:pt>
              </c:numCache>
            </c:numRef>
          </c:val>
        </c:ser>
        <c:ser>
          <c:idx val="14"/>
          <c:order val="14"/>
          <c:tx>
            <c:strRef>
              <c:f>'212 Wrzesień'!$E$56</c:f>
              <c:strCache>
                <c:ptCount val="1"/>
                <c:pt idx="0">
                  <c:v>Krystian Stępień</c:v>
                </c:pt>
              </c:strCache>
            </c:strRef>
          </c:tx>
          <c:val>
            <c:numRef>
              <c:f>'212 Wrzesień'!$F$56:$U$56</c:f>
              <c:numCache>
                <c:formatCode>0.0000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0.27586206896551724</c:v>
                </c:pt>
                <c:pt idx="3">
                  <c:v>0.45945945945945948</c:v>
                </c:pt>
                <c:pt idx="4">
                  <c:v>0.36170212765957449</c:v>
                </c:pt>
                <c:pt idx="5">
                  <c:v>0.36538461538461536</c:v>
                </c:pt>
                <c:pt idx="6">
                  <c:v>0.4</c:v>
                </c:pt>
                <c:pt idx="7">
                  <c:v>0.47826086956521741</c:v>
                </c:pt>
                <c:pt idx="8">
                  <c:v>0.4935064935064935</c:v>
                </c:pt>
                <c:pt idx="9">
                  <c:v>0.52873563218390807</c:v>
                </c:pt>
                <c:pt idx="10">
                  <c:v>0.5168539325842697</c:v>
                </c:pt>
                <c:pt idx="11">
                  <c:v>0.59340659340659341</c:v>
                </c:pt>
                <c:pt idx="12">
                  <c:v>0.58415841584158412</c:v>
                </c:pt>
                <c:pt idx="13">
                  <c:v>0.54128440366972475</c:v>
                </c:pt>
                <c:pt idx="14">
                  <c:v>0.51754385964912286</c:v>
                </c:pt>
                <c:pt idx="15">
                  <c:v>0.53333333333333333</c:v>
                </c:pt>
              </c:numCache>
            </c:numRef>
          </c:val>
        </c:ser>
        <c:ser>
          <c:idx val="15"/>
          <c:order val="15"/>
          <c:tx>
            <c:strRef>
              <c:f>'212 Wrzesień'!$E$57</c:f>
              <c:strCache>
                <c:ptCount val="1"/>
                <c:pt idx="0">
                  <c:v>Piotr Jezierski</c:v>
                </c:pt>
              </c:strCache>
            </c:strRef>
          </c:tx>
          <c:val>
            <c:numRef>
              <c:f>'212 Wrzesień'!$F$57:$U$57</c:f>
              <c:numCache>
                <c:formatCode>0.0000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0.17241379310344829</c:v>
                </c:pt>
                <c:pt idx="3">
                  <c:v>0.27027027027027029</c:v>
                </c:pt>
                <c:pt idx="4">
                  <c:v>0.25531914893617019</c:v>
                </c:pt>
                <c:pt idx="5">
                  <c:v>0.26923076923076922</c:v>
                </c:pt>
                <c:pt idx="6">
                  <c:v>0.26666666666666666</c:v>
                </c:pt>
                <c:pt idx="7">
                  <c:v>0.2608695652173913</c:v>
                </c:pt>
                <c:pt idx="8">
                  <c:v>0.23376623376623376</c:v>
                </c:pt>
                <c:pt idx="9">
                  <c:v>0.2988505747126437</c:v>
                </c:pt>
                <c:pt idx="10">
                  <c:v>0.38202247191011235</c:v>
                </c:pt>
                <c:pt idx="11">
                  <c:v>0.46153846153846156</c:v>
                </c:pt>
                <c:pt idx="12">
                  <c:v>0.43564356435643564</c:v>
                </c:pt>
                <c:pt idx="13">
                  <c:v>0.40366972477064222</c:v>
                </c:pt>
                <c:pt idx="14">
                  <c:v>0.38596491228070173</c:v>
                </c:pt>
                <c:pt idx="15">
                  <c:v>0.36666666666666664</c:v>
                </c:pt>
              </c:numCache>
            </c:numRef>
          </c:val>
        </c:ser>
        <c:marker val="1"/>
        <c:axId val="124279040"/>
        <c:axId val="124284928"/>
      </c:lineChart>
      <c:catAx>
        <c:axId val="124279040"/>
        <c:scaling>
          <c:orientation val="minMax"/>
        </c:scaling>
        <c:axPos val="b"/>
        <c:numFmt formatCode="General" sourceLinked="1"/>
        <c:tickLblPos val="nextTo"/>
        <c:crossAx val="124284928"/>
        <c:crosses val="autoZero"/>
        <c:auto val="1"/>
        <c:lblAlgn val="ctr"/>
        <c:lblOffset val="100"/>
      </c:catAx>
      <c:valAx>
        <c:axId val="124284928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4279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1421476315404453"/>
          <c:h val="0.75640929310703664"/>
        </c:manualLayout>
      </c:layout>
    </c:legend>
    <c:plotVisOnly val="1"/>
    <c:dispBlanksAs val="gap"/>
  </c:chart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54"/>
          <c:y val="3.9863574745464515E-2"/>
          <c:w val="0.713814057463360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'211 Sierpień'!$E$37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'211 Sierpień'!$F$37:$R$37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0.98461538461538467</c:v>
                </c:pt>
                <c:pt idx="3">
                  <c:v>0.98837209302325579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'211 Sierpień'!$E$38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'211 Sierpień'!$F$38:$R$38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1</c:v>
                </c:pt>
                <c:pt idx="2">
                  <c:v>0.98461538461538467</c:v>
                </c:pt>
                <c:pt idx="3">
                  <c:v>1</c:v>
                </c:pt>
                <c:pt idx="4">
                  <c:v>0.95327102803738317</c:v>
                </c:pt>
                <c:pt idx="5">
                  <c:v>0.953125</c:v>
                </c:pt>
                <c:pt idx="6">
                  <c:v>0.93288590604026844</c:v>
                </c:pt>
                <c:pt idx="7">
                  <c:v>0.95238095238095233</c:v>
                </c:pt>
                <c:pt idx="8">
                  <c:v>0.91623036649214662</c:v>
                </c:pt>
                <c:pt idx="9">
                  <c:v>0.90952380952380951</c:v>
                </c:pt>
                <c:pt idx="10">
                  <c:v>0.90393013100436681</c:v>
                </c:pt>
                <c:pt idx="11">
                  <c:v>0.89156626506024095</c:v>
                </c:pt>
                <c:pt idx="12">
                  <c:v>0.92105263157894735</c:v>
                </c:pt>
              </c:numCache>
            </c:numRef>
          </c:val>
        </c:ser>
        <c:ser>
          <c:idx val="2"/>
          <c:order val="2"/>
          <c:tx>
            <c:strRef>
              <c:f>'211 Sierpień'!$E$39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'211 Sierpień'!$F$39:$R$39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0.95454545454545459</c:v>
                </c:pt>
                <c:pt idx="2">
                  <c:v>0.93846153846153846</c:v>
                </c:pt>
                <c:pt idx="3">
                  <c:v>0.95348837209302328</c:v>
                </c:pt>
                <c:pt idx="4">
                  <c:v>0.94392523364485981</c:v>
                </c:pt>
                <c:pt idx="5">
                  <c:v>0.9296875</c:v>
                </c:pt>
                <c:pt idx="6">
                  <c:v>0.9261744966442953</c:v>
                </c:pt>
                <c:pt idx="7">
                  <c:v>0.91666666666666663</c:v>
                </c:pt>
                <c:pt idx="8">
                  <c:v>0.89528795811518325</c:v>
                </c:pt>
                <c:pt idx="9">
                  <c:v>0.87619047619047619</c:v>
                </c:pt>
                <c:pt idx="10">
                  <c:v>0.89519650655021832</c:v>
                </c:pt>
                <c:pt idx="11">
                  <c:v>0.8875502008032129</c:v>
                </c:pt>
                <c:pt idx="12">
                  <c:v>0.89473684210526316</c:v>
                </c:pt>
              </c:numCache>
            </c:numRef>
          </c:val>
        </c:ser>
        <c:ser>
          <c:idx val="3"/>
          <c:order val="3"/>
          <c:tx>
            <c:strRef>
              <c:f>'211 Sierpień'!$E$40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'211 Sierpień'!$F$40:$R$40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0.97727272727272729</c:v>
                </c:pt>
                <c:pt idx="2">
                  <c:v>0.93846153846153846</c:v>
                </c:pt>
                <c:pt idx="3">
                  <c:v>0.93023255813953487</c:v>
                </c:pt>
                <c:pt idx="4">
                  <c:v>0.93457943925233644</c:v>
                </c:pt>
                <c:pt idx="5">
                  <c:v>0.921875</c:v>
                </c:pt>
                <c:pt idx="6">
                  <c:v>0.91946308724832215</c:v>
                </c:pt>
                <c:pt idx="7">
                  <c:v>0.92261904761904767</c:v>
                </c:pt>
                <c:pt idx="8">
                  <c:v>0.89005235602094246</c:v>
                </c:pt>
                <c:pt idx="9">
                  <c:v>0.86190476190476195</c:v>
                </c:pt>
                <c:pt idx="10">
                  <c:v>0.84716157205240172</c:v>
                </c:pt>
                <c:pt idx="11">
                  <c:v>0.83132530120481929</c:v>
                </c:pt>
                <c:pt idx="12">
                  <c:v>0.86842105263157898</c:v>
                </c:pt>
              </c:numCache>
            </c:numRef>
          </c:val>
        </c:ser>
        <c:ser>
          <c:idx val="4"/>
          <c:order val="4"/>
          <c:tx>
            <c:strRef>
              <c:f>'211 Sierpień'!$E$41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'211 Sierpień'!$F$41:$R$41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0.97727272727272729</c:v>
                </c:pt>
                <c:pt idx="2">
                  <c:v>1</c:v>
                </c:pt>
                <c:pt idx="3">
                  <c:v>1</c:v>
                </c:pt>
                <c:pt idx="4">
                  <c:v>0.9719626168224299</c:v>
                </c:pt>
                <c:pt idx="5">
                  <c:v>0.9296875</c:v>
                </c:pt>
                <c:pt idx="6">
                  <c:v>0.89932885906040272</c:v>
                </c:pt>
                <c:pt idx="7">
                  <c:v>0.9107142857142857</c:v>
                </c:pt>
                <c:pt idx="8">
                  <c:v>0.89005235602094246</c:v>
                </c:pt>
                <c:pt idx="9">
                  <c:v>0.87142857142857144</c:v>
                </c:pt>
                <c:pt idx="10">
                  <c:v>0.85152838427947597</c:v>
                </c:pt>
                <c:pt idx="11">
                  <c:v>0.83132530120481929</c:v>
                </c:pt>
                <c:pt idx="12">
                  <c:v>0.8571428571428571</c:v>
                </c:pt>
              </c:numCache>
            </c:numRef>
          </c:val>
        </c:ser>
        <c:ser>
          <c:idx val="5"/>
          <c:order val="5"/>
          <c:tx>
            <c:strRef>
              <c:f>'211 Sierpień'!$E$42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'211 Sierpień'!$F$42:$R$42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0.81818181818181823</c:v>
                </c:pt>
                <c:pt idx="2">
                  <c:v>0.87692307692307692</c:v>
                </c:pt>
                <c:pt idx="3">
                  <c:v>0.86046511627906974</c:v>
                </c:pt>
                <c:pt idx="4">
                  <c:v>0.86915887850467288</c:v>
                </c:pt>
                <c:pt idx="5">
                  <c:v>0.8203125</c:v>
                </c:pt>
                <c:pt idx="6">
                  <c:v>0.83221476510067116</c:v>
                </c:pt>
                <c:pt idx="7">
                  <c:v>0.8214285714285714</c:v>
                </c:pt>
                <c:pt idx="8">
                  <c:v>0.81151832460732987</c:v>
                </c:pt>
                <c:pt idx="9">
                  <c:v>0.8</c:v>
                </c:pt>
                <c:pt idx="10">
                  <c:v>0.79475982532751088</c:v>
                </c:pt>
                <c:pt idx="11">
                  <c:v>0.79919678714859432</c:v>
                </c:pt>
                <c:pt idx="12">
                  <c:v>0.77819548872180455</c:v>
                </c:pt>
              </c:numCache>
            </c:numRef>
          </c:val>
        </c:ser>
        <c:ser>
          <c:idx val="6"/>
          <c:order val="6"/>
          <c:tx>
            <c:strRef>
              <c:f>'211 Sierpień'!$E$43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'211 Sierpień'!$F$43:$R$43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0.81818181818181823</c:v>
                </c:pt>
                <c:pt idx="2">
                  <c:v>0.84615384615384615</c:v>
                </c:pt>
                <c:pt idx="3">
                  <c:v>0.86046511627906974</c:v>
                </c:pt>
                <c:pt idx="4">
                  <c:v>0.83177570093457942</c:v>
                </c:pt>
                <c:pt idx="5">
                  <c:v>0.8203125</c:v>
                </c:pt>
                <c:pt idx="6">
                  <c:v>0.81208053691275173</c:v>
                </c:pt>
                <c:pt idx="7">
                  <c:v>0.7857142857142857</c:v>
                </c:pt>
                <c:pt idx="8">
                  <c:v>0.73821989528795806</c:v>
                </c:pt>
                <c:pt idx="9">
                  <c:v>0.72857142857142854</c:v>
                </c:pt>
                <c:pt idx="10">
                  <c:v>0.74672489082969429</c:v>
                </c:pt>
                <c:pt idx="11">
                  <c:v>0.7269076305220884</c:v>
                </c:pt>
                <c:pt idx="12">
                  <c:v>0.69548872180451127</c:v>
                </c:pt>
              </c:numCache>
            </c:numRef>
          </c:val>
        </c:ser>
        <c:ser>
          <c:idx val="7"/>
          <c:order val="7"/>
          <c:tx>
            <c:strRef>
              <c:f>'211 Sierpień'!$E$44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'211 Sierpień'!$F$44:$R$44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0.68181818181818177</c:v>
                </c:pt>
                <c:pt idx="2">
                  <c:v>0.70769230769230773</c:v>
                </c:pt>
                <c:pt idx="3">
                  <c:v>0.69767441860465118</c:v>
                </c:pt>
                <c:pt idx="4">
                  <c:v>0.71028037383177567</c:v>
                </c:pt>
                <c:pt idx="5">
                  <c:v>0.7265625</c:v>
                </c:pt>
                <c:pt idx="6">
                  <c:v>0.67785234899328861</c:v>
                </c:pt>
                <c:pt idx="7">
                  <c:v>0.70833333333333337</c:v>
                </c:pt>
                <c:pt idx="8">
                  <c:v>0.67015706806282727</c:v>
                </c:pt>
                <c:pt idx="9">
                  <c:v>0.63809523809523805</c:v>
                </c:pt>
                <c:pt idx="10">
                  <c:v>0.61572052401746724</c:v>
                </c:pt>
                <c:pt idx="11">
                  <c:v>0.6224899598393574</c:v>
                </c:pt>
                <c:pt idx="12">
                  <c:v>0.6278195488721805</c:v>
                </c:pt>
              </c:numCache>
            </c:numRef>
          </c:val>
        </c:ser>
        <c:ser>
          <c:idx val="8"/>
          <c:order val="8"/>
          <c:tx>
            <c:strRef>
              <c:f>'211 Sierpień'!$E$45</c:f>
              <c:strCache>
                <c:ptCount val="1"/>
                <c:pt idx="0">
                  <c:v>Joanna Mazur</c:v>
                </c:pt>
              </c:strCache>
            </c:strRef>
          </c:tx>
          <c:val>
            <c:numRef>
              <c:f>'211 Sierpień'!$F$45:$R$45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0.77272727272727271</c:v>
                </c:pt>
                <c:pt idx="2">
                  <c:v>0.72307692307692306</c:v>
                </c:pt>
                <c:pt idx="3">
                  <c:v>0.73255813953488369</c:v>
                </c:pt>
                <c:pt idx="4">
                  <c:v>0.68224299065420557</c:v>
                </c:pt>
                <c:pt idx="5">
                  <c:v>0.6796875</c:v>
                </c:pt>
                <c:pt idx="6">
                  <c:v>0.6912751677852349</c:v>
                </c:pt>
                <c:pt idx="7">
                  <c:v>0.66666666666666663</c:v>
                </c:pt>
                <c:pt idx="8">
                  <c:v>0.62827225130890052</c:v>
                </c:pt>
                <c:pt idx="9">
                  <c:v>0.61428571428571432</c:v>
                </c:pt>
                <c:pt idx="10">
                  <c:v>0.63318777292576423</c:v>
                </c:pt>
                <c:pt idx="11">
                  <c:v>0.63855421686746983</c:v>
                </c:pt>
                <c:pt idx="12">
                  <c:v>0.62030075187969924</c:v>
                </c:pt>
              </c:numCache>
            </c:numRef>
          </c:val>
        </c:ser>
        <c:ser>
          <c:idx val="9"/>
          <c:order val="9"/>
          <c:tx>
            <c:strRef>
              <c:f>'211 Sierpień'!$E$46</c:f>
              <c:strCache>
                <c:ptCount val="1"/>
                <c:pt idx="0">
                  <c:v>Łukasz Szczygieł</c:v>
                </c:pt>
              </c:strCache>
            </c:strRef>
          </c:tx>
          <c:val>
            <c:numRef>
              <c:f>'211 Sierpień'!$F$46:$R$46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0.63636363636363635</c:v>
                </c:pt>
                <c:pt idx="2">
                  <c:v>0.64615384615384619</c:v>
                </c:pt>
                <c:pt idx="3">
                  <c:v>0.73255813953488369</c:v>
                </c:pt>
                <c:pt idx="4">
                  <c:v>0.74766355140186913</c:v>
                </c:pt>
                <c:pt idx="5">
                  <c:v>0.6796875</c:v>
                </c:pt>
                <c:pt idx="6">
                  <c:v>0.64429530201342278</c:v>
                </c:pt>
                <c:pt idx="7">
                  <c:v>0.6428571428571429</c:v>
                </c:pt>
                <c:pt idx="8">
                  <c:v>0.59685863874345546</c:v>
                </c:pt>
                <c:pt idx="9">
                  <c:v>0.61428571428571432</c:v>
                </c:pt>
                <c:pt idx="10">
                  <c:v>0.59825327510917026</c:v>
                </c:pt>
                <c:pt idx="11">
                  <c:v>0.57429718875502012</c:v>
                </c:pt>
                <c:pt idx="12">
                  <c:v>0.57894736842105265</c:v>
                </c:pt>
              </c:numCache>
            </c:numRef>
          </c:val>
        </c:ser>
        <c:ser>
          <c:idx val="10"/>
          <c:order val="10"/>
          <c:tx>
            <c:strRef>
              <c:f>'211 Sierpień'!$E$47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'211 Sierpień'!$F$47:$R$47</c:f>
              <c:numCache>
                <c:formatCode>0.0000</c:formatCode>
                <c:ptCount val="13"/>
                <c:pt idx="0">
                  <c:v>0.69565217391304346</c:v>
                </c:pt>
                <c:pt idx="1">
                  <c:v>0.84090909090909094</c:v>
                </c:pt>
                <c:pt idx="2">
                  <c:v>0.84615384615384615</c:v>
                </c:pt>
                <c:pt idx="3">
                  <c:v>0.80232558139534882</c:v>
                </c:pt>
                <c:pt idx="4">
                  <c:v>0.65420560747663548</c:v>
                </c:pt>
                <c:pt idx="5">
                  <c:v>0.59375</c:v>
                </c:pt>
                <c:pt idx="6">
                  <c:v>0.59731543624161076</c:v>
                </c:pt>
                <c:pt idx="7">
                  <c:v>0.5714285714285714</c:v>
                </c:pt>
                <c:pt idx="8">
                  <c:v>0.5759162303664922</c:v>
                </c:pt>
                <c:pt idx="9">
                  <c:v>0.55238095238095242</c:v>
                </c:pt>
                <c:pt idx="10">
                  <c:v>0.51965065502183405</c:v>
                </c:pt>
                <c:pt idx="11">
                  <c:v>0.49397590361445781</c:v>
                </c:pt>
                <c:pt idx="12">
                  <c:v>0.5</c:v>
                </c:pt>
              </c:numCache>
            </c:numRef>
          </c:val>
        </c:ser>
        <c:ser>
          <c:idx val="11"/>
          <c:order val="11"/>
          <c:tx>
            <c:strRef>
              <c:f>'211 Sierpień'!$E$48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'211 Sierpień'!$F$48:$R$48</c:f>
              <c:numCache>
                <c:formatCode>0.0000</c:formatCode>
                <c:ptCount val="13"/>
                <c:pt idx="0">
                  <c:v>0.30434782608695654</c:v>
                </c:pt>
                <c:pt idx="1">
                  <c:v>0.29545454545454547</c:v>
                </c:pt>
                <c:pt idx="2">
                  <c:v>0.46153846153846156</c:v>
                </c:pt>
                <c:pt idx="3">
                  <c:v>0.52325581395348841</c:v>
                </c:pt>
                <c:pt idx="4">
                  <c:v>0.47663551401869159</c:v>
                </c:pt>
                <c:pt idx="5">
                  <c:v>0.4921875</c:v>
                </c:pt>
                <c:pt idx="6">
                  <c:v>0.46979865771812079</c:v>
                </c:pt>
                <c:pt idx="7">
                  <c:v>0.49404761904761907</c:v>
                </c:pt>
                <c:pt idx="8">
                  <c:v>0.48691099476439792</c:v>
                </c:pt>
                <c:pt idx="9">
                  <c:v>0.48571428571428571</c:v>
                </c:pt>
                <c:pt idx="10">
                  <c:v>0.48034934497816595</c:v>
                </c:pt>
                <c:pt idx="11">
                  <c:v>0.47791164658634538</c:v>
                </c:pt>
                <c:pt idx="12">
                  <c:v>0.45112781954887216</c:v>
                </c:pt>
              </c:numCache>
            </c:numRef>
          </c:val>
        </c:ser>
        <c:ser>
          <c:idx val="12"/>
          <c:order val="12"/>
          <c:tx>
            <c:strRef>
              <c:f>'211 Sierpień'!$E$49</c:f>
              <c:strCache>
                <c:ptCount val="1"/>
                <c:pt idx="0">
                  <c:v>Amelia Szczygieł</c:v>
                </c:pt>
              </c:strCache>
            </c:strRef>
          </c:tx>
          <c:val>
            <c:numRef>
              <c:f>'211 Sierpień'!$F$49:$R$49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0.52272727272727271</c:v>
                </c:pt>
                <c:pt idx="2">
                  <c:v>0.52307692307692311</c:v>
                </c:pt>
                <c:pt idx="3">
                  <c:v>0.53488372093023251</c:v>
                </c:pt>
                <c:pt idx="4">
                  <c:v>0.49532710280373832</c:v>
                </c:pt>
                <c:pt idx="5">
                  <c:v>0.5078125</c:v>
                </c:pt>
                <c:pt idx="6">
                  <c:v>0.50335570469798663</c:v>
                </c:pt>
                <c:pt idx="7">
                  <c:v>0.48809523809523808</c:v>
                </c:pt>
                <c:pt idx="8">
                  <c:v>0.43979057591623039</c:v>
                </c:pt>
                <c:pt idx="9">
                  <c:v>0.4</c:v>
                </c:pt>
                <c:pt idx="10">
                  <c:v>0.37991266375545851</c:v>
                </c:pt>
                <c:pt idx="11">
                  <c:v>0.3534136546184739</c:v>
                </c:pt>
                <c:pt idx="12">
                  <c:v>0.33082706766917291</c:v>
                </c:pt>
              </c:numCache>
            </c:numRef>
          </c:val>
        </c:ser>
        <c:ser>
          <c:idx val="13"/>
          <c:order val="13"/>
          <c:tx>
            <c:strRef>
              <c:f>'211 Sierpień'!$E$50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'211 Sierpień'!$F$50:$R$50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0.22727272727272727</c:v>
                </c:pt>
                <c:pt idx="2">
                  <c:v>0.27692307692307694</c:v>
                </c:pt>
                <c:pt idx="3">
                  <c:v>0.32558139534883723</c:v>
                </c:pt>
                <c:pt idx="4">
                  <c:v>0.30841121495327101</c:v>
                </c:pt>
                <c:pt idx="5">
                  <c:v>0.296875</c:v>
                </c:pt>
                <c:pt idx="6">
                  <c:v>0.3087248322147651</c:v>
                </c:pt>
                <c:pt idx="7">
                  <c:v>0.30952380952380953</c:v>
                </c:pt>
                <c:pt idx="8">
                  <c:v>0.30366492146596857</c:v>
                </c:pt>
                <c:pt idx="9">
                  <c:v>0.29523809523809524</c:v>
                </c:pt>
                <c:pt idx="10">
                  <c:v>0.31441048034934499</c:v>
                </c:pt>
                <c:pt idx="11">
                  <c:v>0.2971887550200803</c:v>
                </c:pt>
                <c:pt idx="12">
                  <c:v>0.28195488721804512</c:v>
                </c:pt>
              </c:numCache>
            </c:numRef>
          </c:val>
        </c:ser>
        <c:marker val="1"/>
        <c:axId val="124696448"/>
        <c:axId val="124697984"/>
      </c:lineChart>
      <c:catAx>
        <c:axId val="124696448"/>
        <c:scaling>
          <c:orientation val="minMax"/>
        </c:scaling>
        <c:axPos val="b"/>
        <c:numFmt formatCode="General" sourceLinked="1"/>
        <c:tickLblPos val="nextTo"/>
        <c:crossAx val="124697984"/>
        <c:crosses val="autoZero"/>
        <c:auto val="1"/>
        <c:lblAlgn val="ctr"/>
        <c:lblOffset val="100"/>
      </c:catAx>
      <c:valAx>
        <c:axId val="12469798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4696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51"/>
        </c:manualLayout>
      </c:layout>
    </c:legend>
    <c:plotVisOnly val="1"/>
    <c:dispBlanksAs val="gap"/>
  </c:chart>
  <c:printSettings>
    <c:headerFooter/>
    <c:pageMargins b="0.75000000000000888" l="0.70000000000000062" r="0.70000000000000062" t="0.7500000000000088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37"/>
          <c:y val="3.9863574745464515E-2"/>
          <c:w val="0.713814057463360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'210 Lipiec'!$E$31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'210 Lipiec'!$F$31:$R$31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0.98230088495575218</c:v>
                </c:pt>
                <c:pt idx="5">
                  <c:v>0.93525179856115104</c:v>
                </c:pt>
                <c:pt idx="6">
                  <c:v>0.97419354838709682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'210 Lipiec'!$E$32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'210 Lipiec'!$F$32:$R$32</c:f>
              <c:numCache>
                <c:formatCode>0.0000</c:formatCode>
                <c:ptCount val="13"/>
                <c:pt idx="0">
                  <c:v>1</c:v>
                </c:pt>
                <c:pt idx="1">
                  <c:v>0.95918367346938771</c:v>
                </c:pt>
                <c:pt idx="2">
                  <c:v>0.97222222222222221</c:v>
                </c:pt>
                <c:pt idx="3">
                  <c:v>0.967741935483871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0.98994974874371855</c:v>
                </c:pt>
                <c:pt idx="9">
                  <c:v>0.99547511312217196</c:v>
                </c:pt>
                <c:pt idx="10">
                  <c:v>0.97933884297520657</c:v>
                </c:pt>
                <c:pt idx="11">
                  <c:v>0.98461538461538467</c:v>
                </c:pt>
                <c:pt idx="12">
                  <c:v>0.98932384341637014</c:v>
                </c:pt>
              </c:numCache>
            </c:numRef>
          </c:val>
        </c:ser>
        <c:ser>
          <c:idx val="2"/>
          <c:order val="2"/>
          <c:tx>
            <c:strRef>
              <c:f>'210 Lipiec'!$E$33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'210 Lipiec'!$F$33:$R$33</c:f>
              <c:numCache>
                <c:formatCode>0.0000</c:formatCode>
                <c:ptCount val="13"/>
                <c:pt idx="0">
                  <c:v>1</c:v>
                </c:pt>
                <c:pt idx="1">
                  <c:v>0.8571428571428571</c:v>
                </c:pt>
                <c:pt idx="2">
                  <c:v>0.81944444444444442</c:v>
                </c:pt>
                <c:pt idx="3">
                  <c:v>0.77419354838709675</c:v>
                </c:pt>
                <c:pt idx="4">
                  <c:v>0.69911504424778759</c:v>
                </c:pt>
                <c:pt idx="5">
                  <c:v>0.73381294964028776</c:v>
                </c:pt>
                <c:pt idx="6">
                  <c:v>0.79354838709677422</c:v>
                </c:pt>
                <c:pt idx="7">
                  <c:v>0.7931034482758621</c:v>
                </c:pt>
                <c:pt idx="8">
                  <c:v>0.80904522613065322</c:v>
                </c:pt>
                <c:pt idx="9">
                  <c:v>0.80542986425339369</c:v>
                </c:pt>
                <c:pt idx="10">
                  <c:v>0.8223140495867769</c:v>
                </c:pt>
                <c:pt idx="11">
                  <c:v>0.84230769230769231</c:v>
                </c:pt>
                <c:pt idx="12">
                  <c:v>0.85765124555160144</c:v>
                </c:pt>
              </c:numCache>
            </c:numRef>
          </c:val>
        </c:ser>
        <c:ser>
          <c:idx val="3"/>
          <c:order val="3"/>
          <c:tx>
            <c:strRef>
              <c:f>'210 Lipiec'!$E$34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'210 Lipiec'!$F$34:$R$34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0.83673469387755106</c:v>
                </c:pt>
                <c:pt idx="2">
                  <c:v>0.625</c:v>
                </c:pt>
                <c:pt idx="3">
                  <c:v>0.74193548387096775</c:v>
                </c:pt>
                <c:pt idx="4">
                  <c:v>0.82300884955752207</c:v>
                </c:pt>
                <c:pt idx="5">
                  <c:v>0.80575539568345322</c:v>
                </c:pt>
                <c:pt idx="6">
                  <c:v>0.83870967741935487</c:v>
                </c:pt>
                <c:pt idx="7">
                  <c:v>0.86206896551724133</c:v>
                </c:pt>
                <c:pt idx="8">
                  <c:v>0.85427135678391963</c:v>
                </c:pt>
                <c:pt idx="9">
                  <c:v>0.83710407239819007</c:v>
                </c:pt>
                <c:pt idx="10">
                  <c:v>0.85123966942148765</c:v>
                </c:pt>
                <c:pt idx="11">
                  <c:v>0.86153846153846159</c:v>
                </c:pt>
                <c:pt idx="12">
                  <c:v>0.85765124555160144</c:v>
                </c:pt>
              </c:numCache>
            </c:numRef>
          </c:val>
        </c:ser>
        <c:ser>
          <c:idx val="4"/>
          <c:order val="4"/>
          <c:tx>
            <c:strRef>
              <c:f>'210 Lipiec'!$E$35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'210 Lipiec'!$F$35:$R$35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0.77551020408163263</c:v>
                </c:pt>
                <c:pt idx="2">
                  <c:v>0.63888888888888884</c:v>
                </c:pt>
                <c:pt idx="3">
                  <c:v>0.69892473118279574</c:v>
                </c:pt>
                <c:pt idx="4">
                  <c:v>0.69911504424778759</c:v>
                </c:pt>
                <c:pt idx="5">
                  <c:v>0.69064748201438853</c:v>
                </c:pt>
                <c:pt idx="6">
                  <c:v>0.74838709677419357</c:v>
                </c:pt>
                <c:pt idx="7">
                  <c:v>0.77586206896551724</c:v>
                </c:pt>
                <c:pt idx="8">
                  <c:v>0.77386934673366836</c:v>
                </c:pt>
                <c:pt idx="9">
                  <c:v>0.77828054298642535</c:v>
                </c:pt>
                <c:pt idx="10">
                  <c:v>0.7975206611570248</c:v>
                </c:pt>
                <c:pt idx="11">
                  <c:v>0.80769230769230771</c:v>
                </c:pt>
                <c:pt idx="12">
                  <c:v>0.82562277580071175</c:v>
                </c:pt>
              </c:numCache>
            </c:numRef>
          </c:val>
        </c:ser>
        <c:ser>
          <c:idx val="5"/>
          <c:order val="5"/>
          <c:tx>
            <c:strRef>
              <c:f>'210 Lipiec'!$E$36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'210 Lipiec'!$F$36:$R$36</c:f>
              <c:numCache>
                <c:formatCode>0.0000</c:formatCode>
                <c:ptCount val="13"/>
                <c:pt idx="0">
                  <c:v>0.875</c:v>
                </c:pt>
                <c:pt idx="1">
                  <c:v>0.77551020408163263</c:v>
                </c:pt>
                <c:pt idx="2">
                  <c:v>0.73611111111111116</c:v>
                </c:pt>
                <c:pt idx="3">
                  <c:v>0.70967741935483875</c:v>
                </c:pt>
                <c:pt idx="4">
                  <c:v>0.67256637168141598</c:v>
                </c:pt>
                <c:pt idx="5">
                  <c:v>0.59712230215827333</c:v>
                </c:pt>
                <c:pt idx="6">
                  <c:v>0.6645161290322581</c:v>
                </c:pt>
                <c:pt idx="7">
                  <c:v>0.68965517241379315</c:v>
                </c:pt>
                <c:pt idx="8">
                  <c:v>0.69849246231155782</c:v>
                </c:pt>
                <c:pt idx="9">
                  <c:v>0.72398190045248867</c:v>
                </c:pt>
                <c:pt idx="10">
                  <c:v>0.73966942148760328</c:v>
                </c:pt>
                <c:pt idx="11">
                  <c:v>0.77307692307692311</c:v>
                </c:pt>
                <c:pt idx="12">
                  <c:v>0.75088967971530252</c:v>
                </c:pt>
              </c:numCache>
            </c:numRef>
          </c:val>
        </c:ser>
        <c:ser>
          <c:idx val="6"/>
          <c:order val="6"/>
          <c:tx>
            <c:strRef>
              <c:f>'210 Lipiec'!$E$37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'210 Lipiec'!$F$37:$R$37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0.73469387755102045</c:v>
                </c:pt>
                <c:pt idx="2">
                  <c:v>0.61111111111111116</c:v>
                </c:pt>
                <c:pt idx="3">
                  <c:v>0.62365591397849462</c:v>
                </c:pt>
                <c:pt idx="4">
                  <c:v>0.53097345132743368</c:v>
                </c:pt>
                <c:pt idx="5">
                  <c:v>0.52517985611510787</c:v>
                </c:pt>
                <c:pt idx="6">
                  <c:v>0.5741935483870968</c:v>
                </c:pt>
                <c:pt idx="7">
                  <c:v>0.60919540229885061</c:v>
                </c:pt>
                <c:pt idx="8">
                  <c:v>0.60301507537688437</c:v>
                </c:pt>
                <c:pt idx="9">
                  <c:v>0.56108597285067874</c:v>
                </c:pt>
                <c:pt idx="10">
                  <c:v>0.56198347107438018</c:v>
                </c:pt>
                <c:pt idx="11">
                  <c:v>0.56923076923076921</c:v>
                </c:pt>
                <c:pt idx="12">
                  <c:v>0.56227758007117434</c:v>
                </c:pt>
              </c:numCache>
            </c:numRef>
          </c:val>
        </c:ser>
        <c:ser>
          <c:idx val="7"/>
          <c:order val="7"/>
          <c:tx>
            <c:strRef>
              <c:f>'210 Lipiec'!$E$38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'210 Lipiec'!$F$38:$R$38</c:f>
              <c:numCache>
                <c:formatCode>0.0000</c:formatCode>
                <c:ptCount val="13"/>
                <c:pt idx="0">
                  <c:v>0.41666666666666669</c:v>
                </c:pt>
                <c:pt idx="1">
                  <c:v>0.5714285714285714</c:v>
                </c:pt>
                <c:pt idx="2">
                  <c:v>0.51388888888888884</c:v>
                </c:pt>
                <c:pt idx="3">
                  <c:v>0.5268817204301075</c:v>
                </c:pt>
                <c:pt idx="4">
                  <c:v>0.54867256637168138</c:v>
                </c:pt>
                <c:pt idx="5">
                  <c:v>0.56834532374100721</c:v>
                </c:pt>
                <c:pt idx="6">
                  <c:v>0.55483870967741933</c:v>
                </c:pt>
                <c:pt idx="7">
                  <c:v>0.58045977011494254</c:v>
                </c:pt>
                <c:pt idx="8">
                  <c:v>0.59296482412060303</c:v>
                </c:pt>
                <c:pt idx="9">
                  <c:v>0.579185520361991</c:v>
                </c:pt>
                <c:pt idx="10">
                  <c:v>0.55371900826446285</c:v>
                </c:pt>
                <c:pt idx="11">
                  <c:v>0.54230769230769227</c:v>
                </c:pt>
                <c:pt idx="12">
                  <c:v>0.51601423487544484</c:v>
                </c:pt>
              </c:numCache>
            </c:numRef>
          </c:val>
        </c:ser>
        <c:ser>
          <c:idx val="8"/>
          <c:order val="8"/>
          <c:tx>
            <c:strRef>
              <c:f>'210 Lipiec'!$E$39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'210 Lipiec'!$F$39:$R$39</c:f>
              <c:numCache>
                <c:formatCode>0.0000</c:formatCode>
                <c:ptCount val="13"/>
                <c:pt idx="0">
                  <c:v>0.625</c:v>
                </c:pt>
                <c:pt idx="1">
                  <c:v>0.5714285714285714</c:v>
                </c:pt>
                <c:pt idx="2">
                  <c:v>0.58333333333333337</c:v>
                </c:pt>
                <c:pt idx="3">
                  <c:v>0.54838709677419351</c:v>
                </c:pt>
                <c:pt idx="4">
                  <c:v>0.48672566371681414</c:v>
                </c:pt>
                <c:pt idx="5">
                  <c:v>0.47482014388489208</c:v>
                </c:pt>
                <c:pt idx="6">
                  <c:v>0.46451612903225808</c:v>
                </c:pt>
                <c:pt idx="7">
                  <c:v>0.50574712643678166</c:v>
                </c:pt>
                <c:pt idx="8">
                  <c:v>0.50753768844221103</c:v>
                </c:pt>
                <c:pt idx="9">
                  <c:v>0.48868778280542985</c:v>
                </c:pt>
                <c:pt idx="10">
                  <c:v>0.48347107438016529</c:v>
                </c:pt>
                <c:pt idx="11">
                  <c:v>0.50769230769230766</c:v>
                </c:pt>
                <c:pt idx="12">
                  <c:v>0.49110320284697506</c:v>
                </c:pt>
              </c:numCache>
            </c:numRef>
          </c:val>
        </c:ser>
        <c:ser>
          <c:idx val="9"/>
          <c:order val="9"/>
          <c:tx>
            <c:strRef>
              <c:f>'210 Lipiec'!$E$40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'210 Lipiec'!$F$40:$R$40</c:f>
              <c:numCache>
                <c:formatCode>0.0000</c:formatCode>
                <c:ptCount val="13"/>
                <c:pt idx="0">
                  <c:v>0.25</c:v>
                </c:pt>
                <c:pt idx="1">
                  <c:v>0.42857142857142855</c:v>
                </c:pt>
                <c:pt idx="2">
                  <c:v>0.34722222222222221</c:v>
                </c:pt>
                <c:pt idx="3">
                  <c:v>0.39784946236559138</c:v>
                </c:pt>
                <c:pt idx="4">
                  <c:v>0.38938053097345132</c:v>
                </c:pt>
                <c:pt idx="5">
                  <c:v>0.46762589928057552</c:v>
                </c:pt>
                <c:pt idx="6">
                  <c:v>0.52903225806451615</c:v>
                </c:pt>
                <c:pt idx="7">
                  <c:v>0.55747126436781613</c:v>
                </c:pt>
                <c:pt idx="8">
                  <c:v>0.55276381909547734</c:v>
                </c:pt>
                <c:pt idx="9">
                  <c:v>0.50226244343891402</c:v>
                </c:pt>
                <c:pt idx="10">
                  <c:v>0.51239669421487599</c:v>
                </c:pt>
                <c:pt idx="11">
                  <c:v>0.51538461538461533</c:v>
                </c:pt>
                <c:pt idx="12">
                  <c:v>0.47686832740213525</c:v>
                </c:pt>
              </c:numCache>
            </c:numRef>
          </c:val>
        </c:ser>
        <c:marker val="1"/>
        <c:axId val="124745984"/>
        <c:axId val="124764160"/>
      </c:lineChart>
      <c:catAx>
        <c:axId val="124745984"/>
        <c:scaling>
          <c:orientation val="minMax"/>
        </c:scaling>
        <c:axPos val="b"/>
        <c:numFmt formatCode="General" sourceLinked="1"/>
        <c:tickLblPos val="nextTo"/>
        <c:crossAx val="124764160"/>
        <c:crosses val="autoZero"/>
        <c:auto val="1"/>
        <c:lblAlgn val="ctr"/>
        <c:lblOffset val="100"/>
      </c:catAx>
      <c:valAx>
        <c:axId val="12476416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474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</c:legend>
    <c:plotVisOnly val="1"/>
    <c:dispBlanksAs val="gap"/>
  </c:chart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15"/>
          <c:y val="3.9863574745464515E-2"/>
          <c:w val="0.713814057463359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'209 Czerwiec'!$E$31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'209 Czerwiec'!$F$31:$R$31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0.97777777777777775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0.99090909090909096</c:v>
                </c:pt>
                <c:pt idx="7">
                  <c:v>0.99248120300751874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'209 Czerwiec'!$E$32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'209 Czerwiec'!$F$32:$R$32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0.93333333333333335</c:v>
                </c:pt>
                <c:pt idx="2">
                  <c:v>1</c:v>
                </c:pt>
                <c:pt idx="3">
                  <c:v>0.95945945945945943</c:v>
                </c:pt>
                <c:pt idx="4">
                  <c:v>0.91954022988505746</c:v>
                </c:pt>
                <c:pt idx="5">
                  <c:v>0.97701149425287359</c:v>
                </c:pt>
                <c:pt idx="6">
                  <c:v>1</c:v>
                </c:pt>
                <c:pt idx="7">
                  <c:v>1</c:v>
                </c:pt>
                <c:pt idx="8">
                  <c:v>0.99367088607594933</c:v>
                </c:pt>
                <c:pt idx="9">
                  <c:v>0.96590909090909094</c:v>
                </c:pt>
                <c:pt idx="10">
                  <c:v>0.97422680412371132</c:v>
                </c:pt>
                <c:pt idx="11">
                  <c:v>0.97706422018348627</c:v>
                </c:pt>
                <c:pt idx="12">
                  <c:v>0.94354838709677424</c:v>
                </c:pt>
              </c:numCache>
            </c:numRef>
          </c:val>
        </c:ser>
        <c:ser>
          <c:idx val="2"/>
          <c:order val="2"/>
          <c:tx>
            <c:strRef>
              <c:f>'209 Czerwiec'!$E$33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'209 Czerwiec'!$F$33:$R$33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1</c:v>
                </c:pt>
                <c:pt idx="2">
                  <c:v>0.84615384615384615</c:v>
                </c:pt>
                <c:pt idx="3">
                  <c:v>0.79729729729729726</c:v>
                </c:pt>
                <c:pt idx="4">
                  <c:v>0.82758620689655171</c:v>
                </c:pt>
                <c:pt idx="5">
                  <c:v>0.88505747126436785</c:v>
                </c:pt>
                <c:pt idx="6">
                  <c:v>0.79090909090909089</c:v>
                </c:pt>
                <c:pt idx="7">
                  <c:v>0.78947368421052633</c:v>
                </c:pt>
                <c:pt idx="8">
                  <c:v>0.810126582278481</c:v>
                </c:pt>
                <c:pt idx="9">
                  <c:v>0.82386363636363635</c:v>
                </c:pt>
                <c:pt idx="10">
                  <c:v>0.81958762886597936</c:v>
                </c:pt>
                <c:pt idx="11">
                  <c:v>0.83944954128440363</c:v>
                </c:pt>
                <c:pt idx="12">
                  <c:v>0.85483870967741937</c:v>
                </c:pt>
              </c:numCache>
            </c:numRef>
          </c:val>
        </c:ser>
        <c:ser>
          <c:idx val="3"/>
          <c:order val="3"/>
          <c:tx>
            <c:strRef>
              <c:f>'209 Czerwiec'!$E$34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'209 Czerwiec'!$F$34:$R$34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0.97777777777777775</c:v>
                </c:pt>
                <c:pt idx="2">
                  <c:v>0.90769230769230769</c:v>
                </c:pt>
                <c:pt idx="3">
                  <c:v>0.8783783783783784</c:v>
                </c:pt>
                <c:pt idx="4">
                  <c:v>0.83908045977011492</c:v>
                </c:pt>
                <c:pt idx="5">
                  <c:v>0.89655172413793105</c:v>
                </c:pt>
                <c:pt idx="6">
                  <c:v>0.95454545454545459</c:v>
                </c:pt>
                <c:pt idx="7">
                  <c:v>0.94736842105263153</c:v>
                </c:pt>
                <c:pt idx="8">
                  <c:v>0.84810126582278478</c:v>
                </c:pt>
                <c:pt idx="9">
                  <c:v>0.85795454545454541</c:v>
                </c:pt>
                <c:pt idx="10">
                  <c:v>0.87113402061855671</c:v>
                </c:pt>
                <c:pt idx="11">
                  <c:v>0.88073394495412849</c:v>
                </c:pt>
                <c:pt idx="12">
                  <c:v>0.84677419354838712</c:v>
                </c:pt>
              </c:numCache>
            </c:numRef>
          </c:val>
        </c:ser>
        <c:ser>
          <c:idx val="4"/>
          <c:order val="4"/>
          <c:tx>
            <c:strRef>
              <c:f>'209 Czerwiec'!$E$35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'209 Czerwiec'!$F$35:$R$35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0.8666666666666667</c:v>
                </c:pt>
                <c:pt idx="2">
                  <c:v>0.75384615384615383</c:v>
                </c:pt>
                <c:pt idx="3">
                  <c:v>0.67567567567567566</c:v>
                </c:pt>
                <c:pt idx="4">
                  <c:v>0.68965517241379315</c:v>
                </c:pt>
                <c:pt idx="5">
                  <c:v>0.68965517241379315</c:v>
                </c:pt>
                <c:pt idx="6">
                  <c:v>0.76363636363636367</c:v>
                </c:pt>
                <c:pt idx="7">
                  <c:v>0.74436090225563911</c:v>
                </c:pt>
                <c:pt idx="8">
                  <c:v>0.77848101265822789</c:v>
                </c:pt>
                <c:pt idx="9">
                  <c:v>0.84090909090909094</c:v>
                </c:pt>
                <c:pt idx="10">
                  <c:v>0.78865979381443296</c:v>
                </c:pt>
                <c:pt idx="11">
                  <c:v>0.81192660550458717</c:v>
                </c:pt>
                <c:pt idx="12">
                  <c:v>0.79838709677419351</c:v>
                </c:pt>
              </c:numCache>
            </c:numRef>
          </c:val>
        </c:ser>
        <c:ser>
          <c:idx val="5"/>
          <c:order val="5"/>
          <c:tx>
            <c:strRef>
              <c:f>'209 Czerwiec'!$E$36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'209 Czerwiec'!$F$36:$R$36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0.93333333333333335</c:v>
                </c:pt>
                <c:pt idx="2">
                  <c:v>0.84615384615384615</c:v>
                </c:pt>
                <c:pt idx="3">
                  <c:v>0.82432432432432434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0.83636363636363631</c:v>
                </c:pt>
                <c:pt idx="7">
                  <c:v>0.79699248120300747</c:v>
                </c:pt>
                <c:pt idx="8">
                  <c:v>0.77215189873417722</c:v>
                </c:pt>
                <c:pt idx="9">
                  <c:v>0.80681818181818177</c:v>
                </c:pt>
                <c:pt idx="10">
                  <c:v>0.79381443298969068</c:v>
                </c:pt>
                <c:pt idx="11">
                  <c:v>0.7844036697247706</c:v>
                </c:pt>
                <c:pt idx="12">
                  <c:v>0.77822580645161288</c:v>
                </c:pt>
              </c:numCache>
            </c:numRef>
          </c:val>
        </c:ser>
        <c:ser>
          <c:idx val="6"/>
          <c:order val="6"/>
          <c:tx>
            <c:strRef>
              <c:f>'209 Czerwiec'!$E$37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'209 Czerwiec'!$F$37:$R$37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0.91111111111111109</c:v>
                </c:pt>
                <c:pt idx="2">
                  <c:v>0.86153846153846159</c:v>
                </c:pt>
                <c:pt idx="3">
                  <c:v>0.83783783783783783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0.79090909090909089</c:v>
                </c:pt>
                <c:pt idx="7">
                  <c:v>0.79699248120300747</c:v>
                </c:pt>
                <c:pt idx="8">
                  <c:v>0.810126582278481</c:v>
                </c:pt>
                <c:pt idx="9">
                  <c:v>0.79545454545454541</c:v>
                </c:pt>
                <c:pt idx="10">
                  <c:v>0.81443298969072164</c:v>
                </c:pt>
                <c:pt idx="11">
                  <c:v>0.79357798165137616</c:v>
                </c:pt>
                <c:pt idx="12">
                  <c:v>0.75</c:v>
                </c:pt>
              </c:numCache>
            </c:numRef>
          </c:val>
        </c:ser>
        <c:ser>
          <c:idx val="7"/>
          <c:order val="7"/>
          <c:tx>
            <c:strRef>
              <c:f>'209 Czerwiec'!$E$38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'209 Czerwiec'!$F$38:$R$38</c:f>
              <c:numCache>
                <c:formatCode>0.0000</c:formatCode>
                <c:ptCount val="13"/>
                <c:pt idx="0">
                  <c:v>0.45833333333333331</c:v>
                </c:pt>
                <c:pt idx="1">
                  <c:v>0.62222222222222223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0.39080459770114945</c:v>
                </c:pt>
                <c:pt idx="5">
                  <c:v>0.39080459770114945</c:v>
                </c:pt>
                <c:pt idx="6">
                  <c:v>0.43636363636363634</c:v>
                </c:pt>
                <c:pt idx="7">
                  <c:v>0.51127819548872178</c:v>
                </c:pt>
                <c:pt idx="8">
                  <c:v>0.53164556962025311</c:v>
                </c:pt>
                <c:pt idx="9">
                  <c:v>0.5</c:v>
                </c:pt>
                <c:pt idx="10">
                  <c:v>0.50515463917525771</c:v>
                </c:pt>
                <c:pt idx="11">
                  <c:v>0.55963302752293576</c:v>
                </c:pt>
                <c:pt idx="12">
                  <c:v>0.50806451612903225</c:v>
                </c:pt>
              </c:numCache>
            </c:numRef>
          </c:val>
        </c:ser>
        <c:ser>
          <c:idx val="8"/>
          <c:order val="8"/>
          <c:tx>
            <c:strRef>
              <c:f>'209 Czerwiec'!$E$39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'209 Czerwiec'!$F$39:$R$39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0.48275862068965519</c:v>
                </c:pt>
                <c:pt idx="5">
                  <c:v>0.54022988505747127</c:v>
                </c:pt>
                <c:pt idx="6">
                  <c:v>0.53636363636363638</c:v>
                </c:pt>
                <c:pt idx="7">
                  <c:v>0.48120300751879697</c:v>
                </c:pt>
                <c:pt idx="8">
                  <c:v>0.50632911392405067</c:v>
                </c:pt>
                <c:pt idx="9">
                  <c:v>0.52272727272727271</c:v>
                </c:pt>
                <c:pt idx="10">
                  <c:v>0.52577319587628868</c:v>
                </c:pt>
                <c:pt idx="11">
                  <c:v>0.52293577981651373</c:v>
                </c:pt>
                <c:pt idx="12">
                  <c:v>0.45967741935483869</c:v>
                </c:pt>
              </c:numCache>
            </c:numRef>
          </c:val>
        </c:ser>
        <c:ser>
          <c:idx val="9"/>
          <c:order val="9"/>
          <c:tx>
            <c:strRef>
              <c:f>'209 Czerwiec'!$E$40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'209 Czerwiec'!$F$40:$R$40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0.33333333333333331</c:v>
                </c:pt>
                <c:pt idx="2">
                  <c:v>0.35384615384615387</c:v>
                </c:pt>
                <c:pt idx="3">
                  <c:v>0.3108108108108108</c:v>
                </c:pt>
                <c:pt idx="4">
                  <c:v>0.26436781609195403</c:v>
                </c:pt>
                <c:pt idx="5">
                  <c:v>0.26436781609195403</c:v>
                </c:pt>
                <c:pt idx="6">
                  <c:v>0.26363636363636361</c:v>
                </c:pt>
                <c:pt idx="7">
                  <c:v>0.26315789473684209</c:v>
                </c:pt>
                <c:pt idx="8">
                  <c:v>0.33544303797468356</c:v>
                </c:pt>
                <c:pt idx="9">
                  <c:v>0.31818181818181818</c:v>
                </c:pt>
                <c:pt idx="10">
                  <c:v>0.31958762886597936</c:v>
                </c:pt>
                <c:pt idx="11">
                  <c:v>0.3669724770642202</c:v>
                </c:pt>
                <c:pt idx="12">
                  <c:v>0.34677419354838712</c:v>
                </c:pt>
              </c:numCache>
            </c:numRef>
          </c:val>
        </c:ser>
        <c:marker val="1"/>
        <c:axId val="124809216"/>
        <c:axId val="124810752"/>
      </c:lineChart>
      <c:catAx>
        <c:axId val="124809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4810752"/>
        <c:crosses val="autoZero"/>
        <c:auto val="1"/>
        <c:lblAlgn val="ctr"/>
        <c:lblOffset val="100"/>
      </c:catAx>
      <c:valAx>
        <c:axId val="12481075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4809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93"/>
          <c:y val="3.9863574745464515E-2"/>
          <c:w val="0.713814057463359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'208 Maj'!$E$35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'208 Maj'!$F$35:$R$35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'208 Maj'!$E$36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'208 Maj'!$F$36:$R$36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0.8666666666666667</c:v>
                </c:pt>
                <c:pt idx="2">
                  <c:v>0.92063492063492058</c:v>
                </c:pt>
                <c:pt idx="3">
                  <c:v>0.86904761904761907</c:v>
                </c:pt>
                <c:pt idx="4">
                  <c:v>0.79207920792079212</c:v>
                </c:pt>
                <c:pt idx="5">
                  <c:v>0.84615384615384615</c:v>
                </c:pt>
                <c:pt idx="6">
                  <c:v>0.89312977099236646</c:v>
                </c:pt>
                <c:pt idx="7">
                  <c:v>0.90196078431372551</c:v>
                </c:pt>
                <c:pt idx="8">
                  <c:v>0.9028571428571428</c:v>
                </c:pt>
                <c:pt idx="9">
                  <c:v>0.9128205128205128</c:v>
                </c:pt>
                <c:pt idx="10">
                  <c:v>0.90909090909090906</c:v>
                </c:pt>
                <c:pt idx="11">
                  <c:v>0.88209606986899558</c:v>
                </c:pt>
                <c:pt idx="12">
                  <c:v>0.92050209205020916</c:v>
                </c:pt>
              </c:numCache>
            </c:numRef>
          </c:val>
        </c:ser>
        <c:ser>
          <c:idx val="2"/>
          <c:order val="2"/>
          <c:tx>
            <c:strRef>
              <c:f>'208 Maj'!$E$37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'208 Maj'!$F$37:$R$37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0.91111111111111109</c:v>
                </c:pt>
                <c:pt idx="2">
                  <c:v>0.93650793650793651</c:v>
                </c:pt>
                <c:pt idx="3">
                  <c:v>0.8214285714285714</c:v>
                </c:pt>
                <c:pt idx="4">
                  <c:v>0.78217821782178221</c:v>
                </c:pt>
                <c:pt idx="5">
                  <c:v>0.82905982905982911</c:v>
                </c:pt>
                <c:pt idx="6">
                  <c:v>0.83206106870229013</c:v>
                </c:pt>
                <c:pt idx="7">
                  <c:v>0.83660130718954251</c:v>
                </c:pt>
                <c:pt idx="8">
                  <c:v>0.82857142857142863</c:v>
                </c:pt>
                <c:pt idx="9">
                  <c:v>0.85641025641025637</c:v>
                </c:pt>
                <c:pt idx="10">
                  <c:v>0.8133971291866029</c:v>
                </c:pt>
                <c:pt idx="11">
                  <c:v>0.78165938864628826</c:v>
                </c:pt>
                <c:pt idx="12">
                  <c:v>0.81589958158995812</c:v>
                </c:pt>
              </c:numCache>
            </c:numRef>
          </c:val>
        </c:ser>
        <c:ser>
          <c:idx val="3"/>
          <c:order val="3"/>
          <c:tx>
            <c:strRef>
              <c:f>'208 Maj'!$E$38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'208 Maj'!$F$38:$R$38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0.73333333333333328</c:v>
                </c:pt>
                <c:pt idx="2">
                  <c:v>0.77777777777777779</c:v>
                </c:pt>
                <c:pt idx="3">
                  <c:v>0.72619047619047616</c:v>
                </c:pt>
                <c:pt idx="4">
                  <c:v>0.6633663366336634</c:v>
                </c:pt>
                <c:pt idx="5">
                  <c:v>0.63247863247863245</c:v>
                </c:pt>
                <c:pt idx="6">
                  <c:v>0.68702290076335881</c:v>
                </c:pt>
                <c:pt idx="7">
                  <c:v>0.66666666666666663</c:v>
                </c:pt>
                <c:pt idx="8">
                  <c:v>0.64</c:v>
                </c:pt>
                <c:pt idx="9">
                  <c:v>0.67179487179487174</c:v>
                </c:pt>
                <c:pt idx="10">
                  <c:v>0.63636363636363635</c:v>
                </c:pt>
                <c:pt idx="11">
                  <c:v>0.611353711790393</c:v>
                </c:pt>
                <c:pt idx="12">
                  <c:v>0.62343096234309625</c:v>
                </c:pt>
              </c:numCache>
            </c:numRef>
          </c:val>
        </c:ser>
        <c:ser>
          <c:idx val="4"/>
          <c:order val="4"/>
          <c:tx>
            <c:strRef>
              <c:f>'208 Maj'!$E$39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'208 Maj'!$F$39:$R$39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0.64444444444444449</c:v>
                </c:pt>
                <c:pt idx="2">
                  <c:v>0.58730158730158732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0.4358974358974359</c:v>
                </c:pt>
                <c:pt idx="6">
                  <c:v>0.50381679389312972</c:v>
                </c:pt>
                <c:pt idx="7">
                  <c:v>0.53594771241830064</c:v>
                </c:pt>
                <c:pt idx="8">
                  <c:v>0.54285714285714282</c:v>
                </c:pt>
                <c:pt idx="9">
                  <c:v>0.5641025641025641</c:v>
                </c:pt>
                <c:pt idx="10">
                  <c:v>0.54545454545454541</c:v>
                </c:pt>
                <c:pt idx="11">
                  <c:v>0.54148471615720528</c:v>
                </c:pt>
                <c:pt idx="12">
                  <c:v>0.57322175732217573</c:v>
                </c:pt>
              </c:numCache>
            </c:numRef>
          </c:val>
        </c:ser>
        <c:ser>
          <c:idx val="5"/>
          <c:order val="5"/>
          <c:tx>
            <c:strRef>
              <c:f>'208 Maj'!$E$40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'208 Maj'!$F$40:$R$40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0.84444444444444444</c:v>
                </c:pt>
                <c:pt idx="2">
                  <c:v>0.80952380952380953</c:v>
                </c:pt>
                <c:pt idx="3">
                  <c:v>0.7142857142857143</c:v>
                </c:pt>
                <c:pt idx="4">
                  <c:v>0.73267326732673266</c:v>
                </c:pt>
                <c:pt idx="5">
                  <c:v>0.71794871794871795</c:v>
                </c:pt>
                <c:pt idx="6">
                  <c:v>0.67938931297709926</c:v>
                </c:pt>
                <c:pt idx="7">
                  <c:v>0.65359477124183007</c:v>
                </c:pt>
                <c:pt idx="8">
                  <c:v>0.60571428571428576</c:v>
                </c:pt>
                <c:pt idx="9">
                  <c:v>0.57435897435897432</c:v>
                </c:pt>
                <c:pt idx="10">
                  <c:v>0.56459330143540665</c:v>
                </c:pt>
                <c:pt idx="11">
                  <c:v>0.54148471615720528</c:v>
                </c:pt>
                <c:pt idx="12">
                  <c:v>0.53556485355648531</c:v>
                </c:pt>
              </c:numCache>
            </c:numRef>
          </c:val>
        </c:ser>
        <c:ser>
          <c:idx val="6"/>
          <c:order val="6"/>
          <c:tx>
            <c:strRef>
              <c:f>'208 Maj'!$E$41</c:f>
              <c:strCache>
                <c:ptCount val="1"/>
                <c:pt idx="0">
                  <c:v>Marlena</c:v>
                </c:pt>
              </c:strCache>
            </c:strRef>
          </c:tx>
          <c:val>
            <c:numRef>
              <c:f>'208 Maj'!$F$41:$R$41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0.66666666666666663</c:v>
                </c:pt>
                <c:pt idx="2">
                  <c:v>0.52380952380952384</c:v>
                </c:pt>
                <c:pt idx="3">
                  <c:v>0.44047619047619047</c:v>
                </c:pt>
                <c:pt idx="4">
                  <c:v>0.46534653465346537</c:v>
                </c:pt>
                <c:pt idx="5">
                  <c:v>0.40170940170940173</c:v>
                </c:pt>
                <c:pt idx="6">
                  <c:v>0.36641221374045801</c:v>
                </c:pt>
                <c:pt idx="7">
                  <c:v>0.43790849673202614</c:v>
                </c:pt>
                <c:pt idx="8">
                  <c:v>0.47428571428571431</c:v>
                </c:pt>
                <c:pt idx="9">
                  <c:v>0.42564102564102563</c:v>
                </c:pt>
                <c:pt idx="10">
                  <c:v>0.4354066985645933</c:v>
                </c:pt>
                <c:pt idx="11">
                  <c:v>0.42794759825327511</c:v>
                </c:pt>
                <c:pt idx="12">
                  <c:v>0.42677824267782427</c:v>
                </c:pt>
              </c:numCache>
            </c:numRef>
          </c:val>
        </c:ser>
        <c:ser>
          <c:idx val="7"/>
          <c:order val="7"/>
          <c:tx>
            <c:strRef>
              <c:f>'208 Maj'!$E$42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'208 Maj'!$F$42:$R$42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0.51111111111111107</c:v>
                </c:pt>
                <c:pt idx="2">
                  <c:v>0.44444444444444442</c:v>
                </c:pt>
                <c:pt idx="3">
                  <c:v>0.33333333333333331</c:v>
                </c:pt>
                <c:pt idx="4">
                  <c:v>0.30693069306930693</c:v>
                </c:pt>
                <c:pt idx="5">
                  <c:v>0.31623931623931623</c:v>
                </c:pt>
                <c:pt idx="6">
                  <c:v>0.29770992366412213</c:v>
                </c:pt>
                <c:pt idx="7">
                  <c:v>0.32679738562091504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0.291866028708134</c:v>
                </c:pt>
                <c:pt idx="11">
                  <c:v>0.30131004366812225</c:v>
                </c:pt>
                <c:pt idx="12">
                  <c:v>0.29288702928870292</c:v>
                </c:pt>
              </c:numCache>
            </c:numRef>
          </c:val>
        </c:ser>
        <c:ser>
          <c:idx val="8"/>
          <c:order val="8"/>
          <c:tx>
            <c:strRef>
              <c:f>'208 Maj'!$E$43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'208 Maj'!$F$43:$R$43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0.31111111111111112</c:v>
                </c:pt>
                <c:pt idx="2">
                  <c:v>0.26984126984126983</c:v>
                </c:pt>
                <c:pt idx="3">
                  <c:v>0.26190476190476192</c:v>
                </c:pt>
                <c:pt idx="4">
                  <c:v>0.23762376237623761</c:v>
                </c:pt>
                <c:pt idx="5">
                  <c:v>0.27350427350427353</c:v>
                </c:pt>
                <c:pt idx="6">
                  <c:v>0.26717557251908397</c:v>
                </c:pt>
                <c:pt idx="7">
                  <c:v>0.29411764705882354</c:v>
                </c:pt>
                <c:pt idx="8">
                  <c:v>0.29714285714285715</c:v>
                </c:pt>
                <c:pt idx="9">
                  <c:v>0.26666666666666666</c:v>
                </c:pt>
                <c:pt idx="10">
                  <c:v>0.27751196172248804</c:v>
                </c:pt>
                <c:pt idx="11">
                  <c:v>0.2576419213973799</c:v>
                </c:pt>
                <c:pt idx="12">
                  <c:v>0.28870292887029286</c:v>
                </c:pt>
              </c:numCache>
            </c:numRef>
          </c:val>
        </c:ser>
        <c:ser>
          <c:idx val="9"/>
          <c:order val="9"/>
          <c:tx>
            <c:strRef>
              <c:f>'208 Maj'!$E$44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'208 Maj'!$F$44:$R$44</c:f>
              <c:numCache>
                <c:formatCode>0.0000</c:formatCode>
                <c:ptCount val="13"/>
                <c:pt idx="0">
                  <c:v>0.52173913043478259</c:v>
                </c:pt>
                <c:pt idx="1">
                  <c:v>0.55555555555555558</c:v>
                </c:pt>
                <c:pt idx="2">
                  <c:v>0.47619047619047616</c:v>
                </c:pt>
                <c:pt idx="3">
                  <c:v>0.38095238095238093</c:v>
                </c:pt>
                <c:pt idx="4">
                  <c:v>0.37623762376237624</c:v>
                </c:pt>
                <c:pt idx="5">
                  <c:v>0.33333333333333331</c:v>
                </c:pt>
                <c:pt idx="6">
                  <c:v>0.35877862595419846</c:v>
                </c:pt>
                <c:pt idx="7">
                  <c:v>0.32679738562091504</c:v>
                </c:pt>
                <c:pt idx="8">
                  <c:v>0.30857142857142855</c:v>
                </c:pt>
                <c:pt idx="9">
                  <c:v>0.27692307692307694</c:v>
                </c:pt>
                <c:pt idx="10">
                  <c:v>0.291866028708134</c:v>
                </c:pt>
                <c:pt idx="11">
                  <c:v>0.28820960698689957</c:v>
                </c:pt>
                <c:pt idx="12">
                  <c:v>0.28451882845188287</c:v>
                </c:pt>
              </c:numCache>
            </c:numRef>
          </c:val>
        </c:ser>
        <c:ser>
          <c:idx val="10"/>
          <c:order val="10"/>
          <c:tx>
            <c:strRef>
              <c:f>'208 Maj'!$E$45</c:f>
              <c:strCache>
                <c:ptCount val="1"/>
                <c:pt idx="0">
                  <c:v>Michał Danes</c:v>
                </c:pt>
              </c:strCache>
            </c:strRef>
          </c:tx>
          <c:val>
            <c:numRef>
              <c:f>'208 Maj'!$F$45:$R$45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0.55555555555555558</c:v>
                </c:pt>
                <c:pt idx="2">
                  <c:v>0.5714285714285714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0.35897435897435898</c:v>
                </c:pt>
                <c:pt idx="6">
                  <c:v>0.36641221374045801</c:v>
                </c:pt>
                <c:pt idx="7">
                  <c:v>0.36601307189542481</c:v>
                </c:pt>
                <c:pt idx="8">
                  <c:v>0.32571428571428573</c:v>
                </c:pt>
                <c:pt idx="9">
                  <c:v>0.29743589743589743</c:v>
                </c:pt>
                <c:pt idx="10">
                  <c:v>0.29665071770334928</c:v>
                </c:pt>
                <c:pt idx="11">
                  <c:v>0.27510917030567683</c:v>
                </c:pt>
                <c:pt idx="12">
                  <c:v>0.26359832635983266</c:v>
                </c:pt>
              </c:numCache>
            </c:numRef>
          </c:val>
        </c:ser>
        <c:ser>
          <c:idx val="11"/>
          <c:order val="11"/>
          <c:tx>
            <c:strRef>
              <c:f>'208 Maj'!$E$46</c:f>
              <c:strCache>
                <c:ptCount val="1"/>
                <c:pt idx="0">
                  <c:v>Bolek</c:v>
                </c:pt>
              </c:strCache>
            </c:strRef>
          </c:tx>
          <c:val>
            <c:numRef>
              <c:f>'208 Maj'!$F$46:$R$46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0.55555555555555558</c:v>
                </c:pt>
                <c:pt idx="2">
                  <c:v>0.46031746031746029</c:v>
                </c:pt>
                <c:pt idx="3">
                  <c:v>0.36904761904761907</c:v>
                </c:pt>
                <c:pt idx="4">
                  <c:v>0.33663366336633666</c:v>
                </c:pt>
                <c:pt idx="5">
                  <c:v>0.29059829059829062</c:v>
                </c:pt>
                <c:pt idx="6">
                  <c:v>0.29770992366412213</c:v>
                </c:pt>
                <c:pt idx="7">
                  <c:v>0.33333333333333331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0.27272727272727271</c:v>
                </c:pt>
                <c:pt idx="11">
                  <c:v>0.27074235807860264</c:v>
                </c:pt>
                <c:pt idx="12">
                  <c:v>0.2594142259414226</c:v>
                </c:pt>
              </c:numCache>
            </c:numRef>
          </c:val>
        </c:ser>
        <c:marker val="1"/>
        <c:axId val="125020032"/>
        <c:axId val="125021568"/>
      </c:lineChart>
      <c:catAx>
        <c:axId val="125020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5021568"/>
        <c:crosses val="autoZero"/>
        <c:auto val="1"/>
        <c:lblAlgn val="ctr"/>
        <c:lblOffset val="100"/>
      </c:catAx>
      <c:valAx>
        <c:axId val="12502156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5020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15"/>
          <c:y val="3.9863574745464515E-2"/>
          <c:w val="0.713814057463359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125340672"/>
        <c:axId val="125358848"/>
      </c:lineChart>
      <c:catAx>
        <c:axId val="1253406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5358848"/>
        <c:crosses val="autoZero"/>
        <c:auto val="1"/>
        <c:lblAlgn val="ctr"/>
        <c:lblOffset val="100"/>
      </c:catAx>
      <c:valAx>
        <c:axId val="12535884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5340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094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93"/>
          <c:y val="3.9863574745464515E-2"/>
          <c:w val="0.713814057463359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125223296"/>
        <c:axId val="125224832"/>
      </c:lineChart>
      <c:catAx>
        <c:axId val="1252232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5224832"/>
        <c:crosses val="autoZero"/>
        <c:auto val="1"/>
        <c:lblAlgn val="ctr"/>
        <c:lblOffset val="100"/>
      </c:catAx>
      <c:valAx>
        <c:axId val="125224832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522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02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76"/>
          <c:y val="3.9863574745464515E-2"/>
          <c:w val="0.713814057463359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51467520"/>
        <c:axId val="151469056"/>
      </c:lineChart>
      <c:catAx>
        <c:axId val="151467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1469056"/>
        <c:crosses val="autoZero"/>
        <c:auto val="1"/>
        <c:lblAlgn val="ctr"/>
        <c:lblOffset val="100"/>
      </c:catAx>
      <c:valAx>
        <c:axId val="15146905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51467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08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54"/>
          <c:y val="3.9863574745464515E-2"/>
          <c:w val="0.713814057463359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24924288"/>
        <c:axId val="124925824"/>
      </c:lineChart>
      <c:catAx>
        <c:axId val="124924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4925824"/>
        <c:crosses val="autoZero"/>
        <c:auto val="1"/>
        <c:lblAlgn val="ctr"/>
        <c:lblOffset val="100"/>
      </c:catAx>
      <c:valAx>
        <c:axId val="124925824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4924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1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617219</xdr:colOff>
      <xdr:row>14</xdr:row>
      <xdr:rowOff>152399</xdr:rowOff>
    </xdr:from>
    <xdr:to>
      <xdr:col>20</xdr:col>
      <xdr:colOff>361950</xdr:colOff>
      <xdr:row>48</xdr:row>
      <xdr:rowOff>28575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1360169</xdr:colOff>
      <xdr:row>19</xdr:row>
      <xdr:rowOff>190499</xdr:rowOff>
    </xdr:from>
    <xdr:to>
      <xdr:col>21</xdr:col>
      <xdr:colOff>0</xdr:colOff>
      <xdr:row>45</xdr:row>
      <xdr:rowOff>95250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17</xdr:row>
      <xdr:rowOff>19049</xdr:rowOff>
    </xdr:from>
    <xdr:to>
      <xdr:col>18</xdr:col>
      <xdr:colOff>104775</xdr:colOff>
      <xdr:row>41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1474469</xdr:colOff>
      <xdr:row>12</xdr:row>
      <xdr:rowOff>171449</xdr:rowOff>
    </xdr:from>
    <xdr:to>
      <xdr:col>18</xdr:col>
      <xdr:colOff>180975</xdr:colOff>
      <xdr:row>37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1455419</xdr:colOff>
      <xdr:row>13</xdr:row>
      <xdr:rowOff>38099</xdr:rowOff>
    </xdr:from>
    <xdr:to>
      <xdr:col>19</xdr:col>
      <xdr:colOff>190499</xdr:colOff>
      <xdr:row>37</xdr:row>
      <xdr:rowOff>57150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1836419</xdr:colOff>
      <xdr:row>14</xdr:row>
      <xdr:rowOff>190499</xdr:rowOff>
    </xdr:from>
    <xdr:to>
      <xdr:col>18</xdr:col>
      <xdr:colOff>571499</xdr:colOff>
      <xdr:row>43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7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9" width="6.5703125" customWidth="1"/>
    <col min="20" max="20" width="14" customWidth="1"/>
    <col min="21" max="21" width="5.7109375" customWidth="1"/>
    <col min="22" max="22" width="13.7109375" customWidth="1"/>
    <col min="23" max="23" width="6" customWidth="1"/>
    <col min="24" max="24" width="7.140625" customWidth="1"/>
    <col min="25" max="25" width="6.28515625" customWidth="1"/>
  </cols>
  <sheetData>
    <row r="1" spans="1:25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4">
        <v>7</v>
      </c>
      <c r="M1" s="84">
        <v>8</v>
      </c>
      <c r="N1" s="84">
        <v>9</v>
      </c>
      <c r="O1" s="84">
        <v>10</v>
      </c>
      <c r="P1" s="84">
        <v>11</v>
      </c>
      <c r="Q1" s="84">
        <v>12</v>
      </c>
      <c r="R1" s="84">
        <v>13</v>
      </c>
      <c r="S1" s="66"/>
      <c r="T1" s="83" t="s">
        <v>32</v>
      </c>
      <c r="U1" s="83"/>
      <c r="V1" s="83"/>
      <c r="W1" s="83"/>
      <c r="X1" s="29" t="s">
        <v>36</v>
      </c>
      <c r="Y1" s="81">
        <v>39</v>
      </c>
    </row>
    <row r="2" spans="1:25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66"/>
      <c r="T2" t="s">
        <v>33</v>
      </c>
      <c r="U2" s="8"/>
      <c r="V2" t="s">
        <v>31</v>
      </c>
      <c r="W2" s="8"/>
      <c r="X2" t="s">
        <v>35</v>
      </c>
      <c r="Y2" s="8"/>
    </row>
    <row r="3" spans="1:25">
      <c r="A3" s="11">
        <v>1</v>
      </c>
      <c r="B3" s="17" t="s">
        <v>93</v>
      </c>
      <c r="C3" s="12" t="s">
        <v>5</v>
      </c>
      <c r="D3" s="18" t="s">
        <v>6</v>
      </c>
      <c r="E3" s="15">
        <f>R3</f>
        <v>16</v>
      </c>
      <c r="F3" s="20">
        <v>2</v>
      </c>
      <c r="G3" s="20">
        <v>5</v>
      </c>
      <c r="H3" s="20">
        <v>9</v>
      </c>
      <c r="I3" s="20">
        <v>11</v>
      </c>
      <c r="J3" s="20">
        <v>14</v>
      </c>
      <c r="K3" s="20">
        <v>13</v>
      </c>
      <c r="L3" s="20">
        <v>12</v>
      </c>
      <c r="M3" s="20">
        <v>18</v>
      </c>
      <c r="N3" s="20">
        <v>22</v>
      </c>
      <c r="O3" s="20">
        <v>22</v>
      </c>
      <c r="P3" s="20">
        <v>19</v>
      </c>
      <c r="Q3" s="20">
        <v>20</v>
      </c>
      <c r="R3" s="20">
        <v>16</v>
      </c>
      <c r="S3" s="66"/>
      <c r="X3">
        <f t="shared" ref="X3:X7" si="0">E3-$Y$1</f>
        <v>-23</v>
      </c>
      <c r="Y3" s="28"/>
    </row>
    <row r="4" spans="1:25">
      <c r="A4" s="11">
        <v>2</v>
      </c>
      <c r="B4" s="13" t="s">
        <v>7</v>
      </c>
      <c r="C4" s="14" t="s">
        <v>5</v>
      </c>
      <c r="D4" s="14" t="s">
        <v>6</v>
      </c>
      <c r="E4" s="15">
        <f t="shared" ref="E4:E14" si="1">R4</f>
        <v>15</v>
      </c>
      <c r="F4" s="21">
        <v>1</v>
      </c>
      <c r="G4" s="21">
        <v>2</v>
      </c>
      <c r="H4" s="21">
        <v>5</v>
      </c>
      <c r="I4" s="21">
        <v>9</v>
      </c>
      <c r="J4" s="16">
        <v>11</v>
      </c>
      <c r="K4" s="16">
        <v>17</v>
      </c>
      <c r="L4" s="16">
        <v>16</v>
      </c>
      <c r="M4" s="16">
        <v>18</v>
      </c>
      <c r="N4" s="16">
        <v>22</v>
      </c>
      <c r="O4" s="16">
        <v>18</v>
      </c>
      <c r="P4" s="16">
        <v>18</v>
      </c>
      <c r="Q4" s="16">
        <v>15</v>
      </c>
      <c r="R4" s="16">
        <v>15</v>
      </c>
      <c r="S4" s="66"/>
      <c r="T4">
        <f>E3-E4</f>
        <v>1</v>
      </c>
      <c r="U4" s="28"/>
      <c r="V4">
        <f t="shared" ref="V4:V7" si="2">E4-E$3</f>
        <v>-1</v>
      </c>
      <c r="W4" s="28"/>
      <c r="X4">
        <f t="shared" si="0"/>
        <v>-24</v>
      </c>
      <c r="Y4" s="28"/>
    </row>
    <row r="5" spans="1:25">
      <c r="A5" s="11">
        <v>3</v>
      </c>
      <c r="B5" s="13" t="s">
        <v>85</v>
      </c>
      <c r="C5" s="12" t="s">
        <v>5</v>
      </c>
      <c r="D5" s="18" t="s">
        <v>10</v>
      </c>
      <c r="E5" s="15">
        <f t="shared" si="1"/>
        <v>13</v>
      </c>
      <c r="F5" s="20">
        <v>1</v>
      </c>
      <c r="G5" s="20">
        <v>3</v>
      </c>
      <c r="H5" s="20">
        <v>9</v>
      </c>
      <c r="I5" s="20">
        <v>7</v>
      </c>
      <c r="J5" s="20">
        <v>8</v>
      </c>
      <c r="K5" s="20">
        <v>8</v>
      </c>
      <c r="L5" s="20">
        <v>9</v>
      </c>
      <c r="M5" s="20">
        <v>11</v>
      </c>
      <c r="N5" s="20">
        <v>10</v>
      </c>
      <c r="O5" s="20">
        <v>9</v>
      </c>
      <c r="P5" s="20">
        <v>9</v>
      </c>
      <c r="Q5" s="20">
        <v>11</v>
      </c>
      <c r="R5" s="20">
        <v>13</v>
      </c>
      <c r="S5" s="66"/>
      <c r="T5">
        <f t="shared" ref="T5:T14" si="3">E4-E5</f>
        <v>2</v>
      </c>
      <c r="U5" s="28"/>
      <c r="V5">
        <f t="shared" si="2"/>
        <v>-3</v>
      </c>
      <c r="W5" s="28"/>
      <c r="X5">
        <f t="shared" si="0"/>
        <v>-26</v>
      </c>
      <c r="Y5" s="28"/>
    </row>
    <row r="6" spans="1:25">
      <c r="A6" s="11">
        <v>4</v>
      </c>
      <c r="B6" s="13" t="s">
        <v>23</v>
      </c>
      <c r="C6" s="14" t="s">
        <v>5</v>
      </c>
      <c r="D6" s="14" t="s">
        <v>13</v>
      </c>
      <c r="E6" s="15">
        <f t="shared" si="1"/>
        <v>8</v>
      </c>
      <c r="F6" s="16">
        <v>3</v>
      </c>
      <c r="G6" s="16">
        <v>-1</v>
      </c>
      <c r="H6" s="16">
        <v>-1</v>
      </c>
      <c r="I6" s="16">
        <v>-1</v>
      </c>
      <c r="J6" s="16">
        <v>-1</v>
      </c>
      <c r="K6" s="16">
        <v>1</v>
      </c>
      <c r="L6" s="16">
        <v>0</v>
      </c>
      <c r="M6" s="16">
        <v>2</v>
      </c>
      <c r="N6" s="16">
        <v>4</v>
      </c>
      <c r="O6" s="16">
        <v>5</v>
      </c>
      <c r="P6" s="16">
        <v>8</v>
      </c>
      <c r="Q6" s="16">
        <v>10</v>
      </c>
      <c r="R6" s="16">
        <v>8</v>
      </c>
      <c r="S6" s="66"/>
      <c r="T6">
        <f t="shared" si="3"/>
        <v>5</v>
      </c>
      <c r="U6" s="28"/>
      <c r="V6">
        <f t="shared" si="2"/>
        <v>-8</v>
      </c>
      <c r="W6" s="28"/>
      <c r="X6">
        <f t="shared" si="0"/>
        <v>-31</v>
      </c>
      <c r="Y6" s="28"/>
    </row>
    <row r="7" spans="1:25">
      <c r="A7" s="11">
        <v>5</v>
      </c>
      <c r="B7" s="13" t="s">
        <v>84</v>
      </c>
      <c r="C7" s="14" t="s">
        <v>5</v>
      </c>
      <c r="D7" s="14" t="s">
        <v>10</v>
      </c>
      <c r="E7" s="15">
        <f t="shared" si="1"/>
        <v>-1</v>
      </c>
      <c r="F7" s="20">
        <v>-4</v>
      </c>
      <c r="G7" s="20">
        <v>-9</v>
      </c>
      <c r="H7" s="20">
        <v>-9</v>
      </c>
      <c r="I7" s="20">
        <v>-10</v>
      </c>
      <c r="J7" s="20">
        <v>-11</v>
      </c>
      <c r="K7" s="20">
        <v>-9</v>
      </c>
      <c r="L7" s="20">
        <v>-8</v>
      </c>
      <c r="M7" s="20">
        <v>-10</v>
      </c>
      <c r="N7" s="20">
        <v>-8</v>
      </c>
      <c r="O7" s="20">
        <v>-7</v>
      </c>
      <c r="P7" s="20">
        <v>-6</v>
      </c>
      <c r="Q7" s="20">
        <v>-6</v>
      </c>
      <c r="R7" s="20">
        <v>-1</v>
      </c>
      <c r="S7" s="66"/>
      <c r="T7">
        <f t="shared" si="3"/>
        <v>9</v>
      </c>
      <c r="U7" s="28"/>
      <c r="V7">
        <f t="shared" si="2"/>
        <v>-17</v>
      </c>
      <c r="W7" s="28"/>
      <c r="X7">
        <f t="shared" si="0"/>
        <v>-40</v>
      </c>
      <c r="Y7" s="28"/>
    </row>
    <row r="8" spans="1:25">
      <c r="A8" s="11">
        <v>6</v>
      </c>
      <c r="B8" s="13" t="s">
        <v>88</v>
      </c>
      <c r="C8" s="14" t="s">
        <v>5</v>
      </c>
      <c r="D8" s="14" t="s">
        <v>6</v>
      </c>
      <c r="E8" s="15">
        <f t="shared" si="1"/>
        <v>-5</v>
      </c>
      <c r="F8" s="21">
        <v>-7</v>
      </c>
      <c r="G8" s="21">
        <v>-14</v>
      </c>
      <c r="H8" s="21">
        <v>-14</v>
      </c>
      <c r="I8" s="21">
        <v>-16</v>
      </c>
      <c r="J8" s="21">
        <v>-15</v>
      </c>
      <c r="K8" s="21">
        <v>-14</v>
      </c>
      <c r="L8" s="21">
        <v>-11</v>
      </c>
      <c r="M8" s="21">
        <v>-11</v>
      </c>
      <c r="N8" s="21">
        <v>-11</v>
      </c>
      <c r="O8" s="21">
        <v>-12</v>
      </c>
      <c r="P8" s="21">
        <v>-11</v>
      </c>
      <c r="Q8" s="21">
        <v>-9</v>
      </c>
      <c r="R8" s="21">
        <v>-5</v>
      </c>
      <c r="S8" s="66"/>
      <c r="T8">
        <f t="shared" si="3"/>
        <v>4</v>
      </c>
      <c r="U8" s="28"/>
      <c r="V8">
        <f>E8-E$3</f>
        <v>-21</v>
      </c>
      <c r="W8" s="28"/>
      <c r="X8">
        <f>E8-$Y$1</f>
        <v>-44</v>
      </c>
      <c r="Y8" s="28"/>
    </row>
    <row r="9" spans="1:25">
      <c r="A9" s="11">
        <v>7</v>
      </c>
      <c r="B9" s="78" t="s">
        <v>11</v>
      </c>
      <c r="C9" s="79" t="s">
        <v>5</v>
      </c>
      <c r="D9" s="79" t="s">
        <v>10</v>
      </c>
      <c r="E9" s="15">
        <f t="shared" si="1"/>
        <v>-7</v>
      </c>
      <c r="F9" s="20">
        <v>-4</v>
      </c>
      <c r="G9" s="20">
        <v>-6</v>
      </c>
      <c r="H9" s="20">
        <v>-5</v>
      </c>
      <c r="I9" s="20">
        <v>-5</v>
      </c>
      <c r="J9" s="20">
        <v>-6</v>
      </c>
      <c r="K9" s="20">
        <v>-4</v>
      </c>
      <c r="L9" s="20">
        <v>-4</v>
      </c>
      <c r="M9" s="20">
        <v>-8</v>
      </c>
      <c r="N9" s="20">
        <v>-5</v>
      </c>
      <c r="O9" s="20">
        <v>-3</v>
      </c>
      <c r="P9" s="20">
        <v>-4</v>
      </c>
      <c r="Q9" s="20">
        <v>-4</v>
      </c>
      <c r="R9" s="20">
        <v>-7</v>
      </c>
      <c r="S9" s="66"/>
      <c r="T9">
        <f t="shared" si="3"/>
        <v>2</v>
      </c>
      <c r="U9" s="28"/>
      <c r="V9">
        <f t="shared" ref="V9:V14" si="4">E9-E$3</f>
        <v>-23</v>
      </c>
      <c r="W9" s="28"/>
      <c r="X9">
        <f t="shared" ref="X9:X14" si="5">E9-$Y$1</f>
        <v>-46</v>
      </c>
      <c r="Y9" s="28"/>
    </row>
    <row r="10" spans="1:25">
      <c r="A10" s="11">
        <v>7</v>
      </c>
      <c r="B10" s="13" t="s">
        <v>109</v>
      </c>
      <c r="C10" s="14" t="s">
        <v>5</v>
      </c>
      <c r="D10" s="14" t="s">
        <v>6</v>
      </c>
      <c r="E10" s="15">
        <f t="shared" si="1"/>
        <v>-7</v>
      </c>
      <c r="F10" s="21">
        <v>3</v>
      </c>
      <c r="G10" s="21">
        <v>3</v>
      </c>
      <c r="H10" s="21">
        <v>2</v>
      </c>
      <c r="I10" s="21">
        <v>-5</v>
      </c>
      <c r="J10" s="16">
        <v>-6</v>
      </c>
      <c r="K10" s="16">
        <v>-8</v>
      </c>
      <c r="L10" s="16">
        <v>-8</v>
      </c>
      <c r="M10" s="16">
        <v>-4</v>
      </c>
      <c r="N10" s="16">
        <v>-7</v>
      </c>
      <c r="O10" s="16">
        <v>-7</v>
      </c>
      <c r="P10" s="16">
        <v>-8</v>
      </c>
      <c r="Q10" s="16">
        <v>-8</v>
      </c>
      <c r="R10" s="16">
        <v>-7</v>
      </c>
      <c r="S10" s="66"/>
      <c r="T10">
        <f t="shared" si="3"/>
        <v>0</v>
      </c>
      <c r="U10" s="28"/>
      <c r="V10">
        <f t="shared" si="4"/>
        <v>-23</v>
      </c>
      <c r="W10" s="28"/>
      <c r="X10">
        <f t="shared" si="5"/>
        <v>-46</v>
      </c>
      <c r="Y10" s="28"/>
    </row>
    <row r="11" spans="1:25">
      <c r="A11" s="11">
        <v>9</v>
      </c>
      <c r="B11" s="13" t="s">
        <v>29</v>
      </c>
      <c r="C11" s="14" t="s">
        <v>28</v>
      </c>
      <c r="D11" s="14" t="s">
        <v>10</v>
      </c>
      <c r="E11" s="15">
        <f t="shared" si="1"/>
        <v>-11</v>
      </c>
      <c r="F11" s="20">
        <v>-6</v>
      </c>
      <c r="G11" s="20">
        <v>-7</v>
      </c>
      <c r="H11" s="20">
        <v>-4</v>
      </c>
      <c r="I11" s="20">
        <v>-4</v>
      </c>
      <c r="J11" s="20">
        <v>-4</v>
      </c>
      <c r="K11" s="20">
        <v>-8</v>
      </c>
      <c r="L11" s="20">
        <v>-9</v>
      </c>
      <c r="M11" s="20">
        <v>-9</v>
      </c>
      <c r="N11" s="20">
        <v>-10</v>
      </c>
      <c r="O11" s="20">
        <v>-9</v>
      </c>
      <c r="P11" s="20">
        <v>-11</v>
      </c>
      <c r="Q11" s="20">
        <v>-11</v>
      </c>
      <c r="R11" s="20">
        <v>-11</v>
      </c>
      <c r="S11" s="66"/>
      <c r="T11">
        <f t="shared" si="3"/>
        <v>4</v>
      </c>
      <c r="U11" s="28"/>
      <c r="V11">
        <f t="shared" si="4"/>
        <v>-27</v>
      </c>
      <c r="W11" s="28"/>
      <c r="X11">
        <f t="shared" si="5"/>
        <v>-50</v>
      </c>
      <c r="Y11" s="28"/>
    </row>
    <row r="12" spans="1:25">
      <c r="A12" s="11">
        <v>10</v>
      </c>
      <c r="B12" s="13" t="s">
        <v>24</v>
      </c>
      <c r="C12" s="14" t="s">
        <v>5</v>
      </c>
      <c r="D12" s="14" t="s">
        <v>6</v>
      </c>
      <c r="E12" s="15">
        <f t="shared" si="1"/>
        <v>-14</v>
      </c>
      <c r="F12" s="16">
        <v>-6</v>
      </c>
      <c r="G12" s="16">
        <v>-12</v>
      </c>
      <c r="H12" s="16">
        <v>-13</v>
      </c>
      <c r="I12" s="16">
        <v>-12</v>
      </c>
      <c r="J12" s="16">
        <v>-12</v>
      </c>
      <c r="K12" s="16">
        <v>-10</v>
      </c>
      <c r="L12" s="16">
        <v>-8</v>
      </c>
      <c r="M12" s="16">
        <v>-8</v>
      </c>
      <c r="N12" s="16">
        <v>-11</v>
      </c>
      <c r="O12" s="16">
        <v>-10</v>
      </c>
      <c r="P12" s="16">
        <v>-11</v>
      </c>
      <c r="Q12" s="16">
        <v>-11</v>
      </c>
      <c r="R12" s="16">
        <v>-14</v>
      </c>
      <c r="S12" s="66"/>
      <c r="T12">
        <f t="shared" si="3"/>
        <v>3</v>
      </c>
      <c r="U12" s="28"/>
      <c r="V12">
        <f t="shared" si="4"/>
        <v>-30</v>
      </c>
      <c r="W12" s="28"/>
      <c r="X12">
        <f t="shared" si="5"/>
        <v>-53</v>
      </c>
      <c r="Y12" s="28"/>
    </row>
    <row r="13" spans="1:25">
      <c r="A13" s="11">
        <v>11</v>
      </c>
      <c r="B13" s="13" t="s">
        <v>89</v>
      </c>
      <c r="C13" s="14" t="s">
        <v>5</v>
      </c>
      <c r="D13" s="14" t="s">
        <v>10</v>
      </c>
      <c r="E13" s="15">
        <f t="shared" si="1"/>
        <v>-19</v>
      </c>
      <c r="F13" s="20">
        <v>-5</v>
      </c>
      <c r="G13" s="20">
        <v>-8</v>
      </c>
      <c r="H13" s="20">
        <v>-8</v>
      </c>
      <c r="I13" s="20">
        <v>-9</v>
      </c>
      <c r="J13" s="20">
        <v>-14</v>
      </c>
      <c r="K13" s="20">
        <v>-15</v>
      </c>
      <c r="L13" s="20">
        <v>-11</v>
      </c>
      <c r="M13" s="20">
        <v>-12</v>
      </c>
      <c r="N13" s="20">
        <v>-15</v>
      </c>
      <c r="O13" s="20">
        <v>-18</v>
      </c>
      <c r="P13" s="20">
        <v>-22</v>
      </c>
      <c r="Q13" s="20">
        <v>-19</v>
      </c>
      <c r="R13" s="20">
        <v>-19</v>
      </c>
      <c r="S13" s="66"/>
      <c r="T13">
        <f t="shared" si="3"/>
        <v>5</v>
      </c>
      <c r="U13" s="28"/>
      <c r="V13">
        <f t="shared" si="4"/>
        <v>-35</v>
      </c>
      <c r="W13" s="28"/>
      <c r="X13">
        <f t="shared" si="5"/>
        <v>-58</v>
      </c>
      <c r="Y13" s="28"/>
    </row>
    <row r="14" spans="1:25">
      <c r="A14" s="11">
        <v>12</v>
      </c>
      <c r="B14" s="13" t="s">
        <v>48</v>
      </c>
      <c r="C14" s="14" t="s">
        <v>49</v>
      </c>
      <c r="D14" s="14" t="s">
        <v>10</v>
      </c>
      <c r="E14" s="15">
        <f t="shared" si="1"/>
        <v>-28</v>
      </c>
      <c r="F14" s="21">
        <v>-5</v>
      </c>
      <c r="G14" s="21">
        <v>-11</v>
      </c>
      <c r="H14" s="21">
        <v>-16</v>
      </c>
      <c r="I14" s="21">
        <v>-14</v>
      </c>
      <c r="J14" s="16">
        <v>-12</v>
      </c>
      <c r="K14" s="16">
        <v>-13</v>
      </c>
      <c r="L14" s="16">
        <v>-19</v>
      </c>
      <c r="M14" s="16">
        <v>-21</v>
      </c>
      <c r="N14" s="16">
        <v>-21</v>
      </c>
      <c r="O14" s="16">
        <v>-20</v>
      </c>
      <c r="P14" s="16">
        <v>-23</v>
      </c>
      <c r="Q14" s="16">
        <v>-27</v>
      </c>
      <c r="R14" s="16">
        <v>-28</v>
      </c>
      <c r="S14" s="66"/>
      <c r="T14">
        <f t="shared" si="3"/>
        <v>9</v>
      </c>
      <c r="U14" s="28"/>
      <c r="V14">
        <f t="shared" si="4"/>
        <v>-44</v>
      </c>
      <c r="W14" s="28"/>
      <c r="X14">
        <f t="shared" si="5"/>
        <v>-67</v>
      </c>
      <c r="Y14" s="28"/>
    </row>
    <row r="15" spans="1:25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</row>
    <row r="16" spans="1:25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  <c r="V16" t="s">
        <v>110</v>
      </c>
    </row>
    <row r="17" spans="1:22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22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  <c r="S18" s="2"/>
    </row>
    <row r="19" spans="1:22">
      <c r="A19" s="6" t="s">
        <v>8</v>
      </c>
      <c r="B19" s="7" t="s">
        <v>16</v>
      </c>
      <c r="D19" s="2"/>
      <c r="F19" s="2">
        <f>SUM($F3:F3)</f>
        <v>2</v>
      </c>
      <c r="G19" s="2">
        <f>SUM($F3:G3)</f>
        <v>7</v>
      </c>
      <c r="H19" s="2">
        <f>SUM($F3:H3)</f>
        <v>16</v>
      </c>
      <c r="I19" s="2">
        <f>SUM($F3:I3)</f>
        <v>27</v>
      </c>
      <c r="J19" s="2">
        <f>SUM($F3:J3)</f>
        <v>41</v>
      </c>
      <c r="K19" s="2">
        <f>SUM($F3:K3)</f>
        <v>54</v>
      </c>
      <c r="L19" s="2">
        <f>SUM($F3:L3)</f>
        <v>66</v>
      </c>
      <c r="M19" s="2">
        <f>SUM($F3:M3)</f>
        <v>84</v>
      </c>
      <c r="N19" s="2">
        <f>SUM($F3:N3)</f>
        <v>106</v>
      </c>
      <c r="O19" s="2">
        <f>SUM($F3:O3)</f>
        <v>128</v>
      </c>
      <c r="P19" s="2">
        <f>SUM($F3:P3)</f>
        <v>147</v>
      </c>
      <c r="Q19" s="2">
        <f>SUM($F3:Q3)</f>
        <v>167</v>
      </c>
      <c r="R19" s="2">
        <f>SUM($F3:R3)</f>
        <v>183</v>
      </c>
      <c r="S19" s="2"/>
    </row>
    <row r="20" spans="1:22">
      <c r="A20" s="6" t="s">
        <v>6</v>
      </c>
      <c r="B20" s="5" t="s">
        <v>17</v>
      </c>
      <c r="D20" s="2"/>
      <c r="F20" s="2">
        <f>SUM($F4:F4)</f>
        <v>1</v>
      </c>
      <c r="G20" s="2">
        <f>SUM($F4:G4)</f>
        <v>3</v>
      </c>
      <c r="H20" s="2">
        <f>SUM($F4:H4)</f>
        <v>8</v>
      </c>
      <c r="I20" s="2">
        <f>SUM($F4:I4)</f>
        <v>17</v>
      </c>
      <c r="J20" s="2">
        <f>SUM($F4:J4)</f>
        <v>28</v>
      </c>
      <c r="K20" s="2">
        <f>SUM($F4:K4)</f>
        <v>45</v>
      </c>
      <c r="L20" s="2">
        <f>SUM($F4:L4)</f>
        <v>61</v>
      </c>
      <c r="M20" s="2">
        <f>SUM($F4:M4)</f>
        <v>79</v>
      </c>
      <c r="N20" s="2">
        <f>SUM($F4:N4)</f>
        <v>101</v>
      </c>
      <c r="O20" s="2">
        <f>SUM($F4:O4)</f>
        <v>119</v>
      </c>
      <c r="P20" s="2">
        <f>SUM($F4:P4)</f>
        <v>137</v>
      </c>
      <c r="Q20" s="2">
        <f>SUM($F4:Q4)</f>
        <v>152</v>
      </c>
      <c r="R20" s="2">
        <f>SUM($F4:R4)</f>
        <v>167</v>
      </c>
      <c r="S20" s="2"/>
    </row>
    <row r="21" spans="1:22">
      <c r="A21" s="6" t="s">
        <v>18</v>
      </c>
      <c r="B21" s="5" t="s">
        <v>19</v>
      </c>
      <c r="D21" s="2"/>
      <c r="F21" s="2">
        <f>SUM($F5:F5)</f>
        <v>1</v>
      </c>
      <c r="G21" s="2">
        <f>SUM($F5:G5)</f>
        <v>4</v>
      </c>
      <c r="H21" s="2">
        <f>SUM($F5:H5)</f>
        <v>13</v>
      </c>
      <c r="I21" s="2">
        <f>SUM($F5:I5)</f>
        <v>20</v>
      </c>
      <c r="J21" s="2">
        <f>SUM($F5:J5)</f>
        <v>28</v>
      </c>
      <c r="K21" s="2">
        <f>SUM($F5:K5)</f>
        <v>36</v>
      </c>
      <c r="L21" s="2">
        <f>SUM($F5:L5)</f>
        <v>45</v>
      </c>
      <c r="M21" s="2">
        <f>SUM($F5:M5)</f>
        <v>56</v>
      </c>
      <c r="N21" s="2">
        <f>SUM($F5:N5)</f>
        <v>66</v>
      </c>
      <c r="O21" s="2">
        <f>SUM($F5:O5)</f>
        <v>75</v>
      </c>
      <c r="P21" s="2">
        <f>SUM($F5:P5)</f>
        <v>84</v>
      </c>
      <c r="Q21" s="2">
        <f>SUM($F5:Q5)</f>
        <v>95</v>
      </c>
      <c r="R21" s="2">
        <f>SUM($F5:R5)</f>
        <v>108</v>
      </c>
      <c r="S21" s="2"/>
    </row>
    <row r="22" spans="1:22">
      <c r="A22" s="6" t="s">
        <v>20</v>
      </c>
      <c r="B22" s="7" t="s">
        <v>21</v>
      </c>
      <c r="D22" s="2"/>
      <c r="F22" s="2">
        <f>SUM($F6:F6)</f>
        <v>3</v>
      </c>
      <c r="G22" s="2">
        <f>SUM($F6:G6)</f>
        <v>2</v>
      </c>
      <c r="H22" s="2">
        <f>SUM($F6:H6)</f>
        <v>1</v>
      </c>
      <c r="I22" s="2">
        <f>SUM($F6:I6)</f>
        <v>0</v>
      </c>
      <c r="J22" s="2">
        <f>SUM($F6:J6)</f>
        <v>-1</v>
      </c>
      <c r="K22" s="2">
        <f>SUM($F6:K6)</f>
        <v>0</v>
      </c>
      <c r="L22" s="2">
        <f>SUM($F6:L6)</f>
        <v>0</v>
      </c>
      <c r="M22" s="2">
        <f>SUM($F6:M6)</f>
        <v>2</v>
      </c>
      <c r="N22" s="2">
        <f>SUM($F6:N6)</f>
        <v>6</v>
      </c>
      <c r="O22" s="2">
        <f>SUM($F6:O6)</f>
        <v>11</v>
      </c>
      <c r="P22" s="2">
        <f>SUM($F6:P6)</f>
        <v>19</v>
      </c>
      <c r="Q22" s="2">
        <f>SUM($F6:Q6)</f>
        <v>29</v>
      </c>
      <c r="R22" s="2">
        <f>SUM($F6:R6)</f>
        <v>37</v>
      </c>
      <c r="S22" s="2"/>
    </row>
    <row r="23" spans="1:22">
      <c r="A23" s="8"/>
      <c r="D23" s="2"/>
      <c r="F23" s="2">
        <f>SUM($F7:F7)</f>
        <v>-4</v>
      </c>
      <c r="G23" s="2">
        <f>SUM($F7:G7)</f>
        <v>-13</v>
      </c>
      <c r="H23" s="2">
        <f>SUM($F7:H7)</f>
        <v>-22</v>
      </c>
      <c r="I23" s="2">
        <f>SUM($F7:I7)</f>
        <v>-32</v>
      </c>
      <c r="J23" s="2">
        <f>SUM($F7:J7)</f>
        <v>-43</v>
      </c>
      <c r="K23" s="2">
        <f>SUM($F7:K7)</f>
        <v>-52</v>
      </c>
      <c r="L23" s="2">
        <f>SUM($F7:L7)</f>
        <v>-60</v>
      </c>
      <c r="M23" s="2">
        <f>SUM($F7:M7)</f>
        <v>-70</v>
      </c>
      <c r="N23" s="2">
        <f>SUM($F7:N7)</f>
        <v>-78</v>
      </c>
      <c r="O23" s="2">
        <f>SUM($F7:O7)</f>
        <v>-85</v>
      </c>
      <c r="P23" s="2">
        <f>SUM($F7:P7)</f>
        <v>-91</v>
      </c>
      <c r="Q23" s="2">
        <f>SUM($F7:Q7)</f>
        <v>-97</v>
      </c>
      <c r="R23" s="2">
        <f>SUM($F7:R7)</f>
        <v>-98</v>
      </c>
      <c r="S23" s="2"/>
      <c r="V23" t="s">
        <v>111</v>
      </c>
    </row>
    <row r="24" spans="1:22">
      <c r="A24" s="8"/>
      <c r="B24" s="5" t="s">
        <v>22</v>
      </c>
      <c r="D24" s="2"/>
      <c r="F24" s="2">
        <f>SUM($F8:F8)</f>
        <v>-7</v>
      </c>
      <c r="G24" s="2">
        <f>SUM($F8:G8)</f>
        <v>-21</v>
      </c>
      <c r="H24" s="2">
        <f>SUM($F8:H8)</f>
        <v>-35</v>
      </c>
      <c r="I24" s="2">
        <f>SUM($F8:I8)</f>
        <v>-51</v>
      </c>
      <c r="J24" s="2">
        <f>SUM($F8:J8)</f>
        <v>-66</v>
      </c>
      <c r="K24" s="2">
        <f>SUM($F8:K8)</f>
        <v>-80</v>
      </c>
      <c r="L24" s="2">
        <f>SUM($F8:L8)</f>
        <v>-91</v>
      </c>
      <c r="M24" s="2">
        <f>SUM($F8:M8)</f>
        <v>-102</v>
      </c>
      <c r="N24" s="2">
        <f>SUM($F8:N8)</f>
        <v>-113</v>
      </c>
      <c r="O24" s="2">
        <f>SUM($F8:O8)</f>
        <v>-125</v>
      </c>
      <c r="P24" s="2">
        <f>SUM($F8:P8)</f>
        <v>-136</v>
      </c>
      <c r="Q24" s="2">
        <f>SUM($F8:Q8)</f>
        <v>-145</v>
      </c>
      <c r="R24" s="2">
        <f>SUM($F8:R8)</f>
        <v>-150</v>
      </c>
      <c r="S24" s="2"/>
    </row>
    <row r="25" spans="1:22">
      <c r="F25" s="2">
        <f>SUM($F9:F9)</f>
        <v>-4</v>
      </c>
      <c r="G25" s="2">
        <f>SUM($F9:G9)</f>
        <v>-10</v>
      </c>
      <c r="H25" s="2">
        <f>SUM($F9:H9)</f>
        <v>-15</v>
      </c>
      <c r="I25" s="2">
        <f>SUM($F9:I9)</f>
        <v>-20</v>
      </c>
      <c r="J25" s="2">
        <f>SUM($F9:J9)</f>
        <v>-26</v>
      </c>
      <c r="K25" s="2">
        <f>SUM($F9:K9)</f>
        <v>-30</v>
      </c>
      <c r="L25" s="2">
        <f>SUM($F9:L9)</f>
        <v>-34</v>
      </c>
      <c r="M25" s="2">
        <f>SUM($F9:M9)</f>
        <v>-42</v>
      </c>
      <c r="N25" s="2">
        <f>SUM($F9:N9)</f>
        <v>-47</v>
      </c>
      <c r="O25" s="2">
        <f>SUM($F9:O9)</f>
        <v>-50</v>
      </c>
      <c r="P25" s="2">
        <f>SUM($F9:P9)</f>
        <v>-54</v>
      </c>
      <c r="Q25" s="2">
        <f>SUM($F9:Q9)</f>
        <v>-58</v>
      </c>
      <c r="R25" s="2">
        <f>SUM($F9:R9)</f>
        <v>-65</v>
      </c>
      <c r="S25" s="2"/>
    </row>
    <row r="26" spans="1:22">
      <c r="F26" s="2">
        <f>SUM($F10:F10)</f>
        <v>3</v>
      </c>
      <c r="G26" s="2">
        <f>SUM($F10:G10)</f>
        <v>6</v>
      </c>
      <c r="H26" s="2">
        <f>SUM($F10:H10)</f>
        <v>8</v>
      </c>
      <c r="I26" s="2">
        <f>SUM($F10:I10)</f>
        <v>3</v>
      </c>
      <c r="J26" s="2">
        <f>SUM($F10:J10)</f>
        <v>-3</v>
      </c>
      <c r="K26" s="2">
        <f>SUM($F10:K10)</f>
        <v>-11</v>
      </c>
      <c r="L26" s="2">
        <f>SUM($F10:L10)</f>
        <v>-19</v>
      </c>
      <c r="M26" s="2">
        <f>SUM($F10:M10)</f>
        <v>-23</v>
      </c>
      <c r="N26" s="2">
        <f>SUM($F10:N10)</f>
        <v>-30</v>
      </c>
      <c r="O26" s="2">
        <f>SUM($F10:O10)</f>
        <v>-37</v>
      </c>
      <c r="P26" s="2">
        <f>SUM($F10:P10)</f>
        <v>-45</v>
      </c>
      <c r="Q26" s="2">
        <f>SUM($F10:Q10)</f>
        <v>-53</v>
      </c>
      <c r="R26" s="2">
        <f>SUM($F10:R10)</f>
        <v>-60</v>
      </c>
      <c r="S26" s="2"/>
    </row>
    <row r="27" spans="1:22">
      <c r="F27" s="2">
        <f>SUM($F11:F11)</f>
        <v>-6</v>
      </c>
      <c r="G27" s="2">
        <f>SUM($F11:G11)</f>
        <v>-13</v>
      </c>
      <c r="H27" s="2">
        <f>SUM($F11:H11)</f>
        <v>-17</v>
      </c>
      <c r="I27" s="2">
        <f>SUM($F11:I11)</f>
        <v>-21</v>
      </c>
      <c r="J27" s="2">
        <f>SUM($F11:J11)</f>
        <v>-25</v>
      </c>
      <c r="K27" s="2">
        <f>SUM($F11:K11)</f>
        <v>-33</v>
      </c>
      <c r="L27" s="2">
        <f>SUM($F11:L11)</f>
        <v>-42</v>
      </c>
      <c r="M27" s="2">
        <f>SUM($F11:M11)</f>
        <v>-51</v>
      </c>
      <c r="N27" s="2">
        <f>SUM($F11:N11)</f>
        <v>-61</v>
      </c>
      <c r="O27" s="2">
        <f>SUM($F11:O11)</f>
        <v>-70</v>
      </c>
      <c r="P27" s="2">
        <f>SUM($F11:P11)</f>
        <v>-81</v>
      </c>
      <c r="Q27" s="2">
        <f>SUM($F11:Q11)</f>
        <v>-92</v>
      </c>
      <c r="R27" s="2">
        <f>SUM($F11:R11)</f>
        <v>-103</v>
      </c>
      <c r="S27" s="2"/>
    </row>
    <row r="28" spans="1:22">
      <c r="F28" s="2">
        <f>SUM($F12:F12)</f>
        <v>-6</v>
      </c>
      <c r="G28" s="2">
        <f>SUM($F12:G12)</f>
        <v>-18</v>
      </c>
      <c r="H28" s="2">
        <f>SUM($F12:H12)</f>
        <v>-31</v>
      </c>
      <c r="I28" s="2">
        <f>SUM($F12:I12)</f>
        <v>-43</v>
      </c>
      <c r="J28" s="2">
        <f>SUM($F12:J12)</f>
        <v>-55</v>
      </c>
      <c r="K28" s="2">
        <f>SUM($F12:K12)</f>
        <v>-65</v>
      </c>
      <c r="L28" s="2">
        <f>SUM($F12:L12)</f>
        <v>-73</v>
      </c>
      <c r="M28" s="2">
        <f>SUM($F12:M12)</f>
        <v>-81</v>
      </c>
      <c r="N28" s="2">
        <f>SUM($F12:N12)</f>
        <v>-92</v>
      </c>
      <c r="O28" s="2">
        <f>SUM($F12:O12)</f>
        <v>-102</v>
      </c>
      <c r="P28" s="2">
        <f>SUM($F12:P12)</f>
        <v>-113</v>
      </c>
      <c r="Q28" s="2">
        <f>SUM($F12:Q12)</f>
        <v>-124</v>
      </c>
      <c r="R28" s="2">
        <f>SUM($F12:R12)</f>
        <v>-138</v>
      </c>
      <c r="S28" s="2"/>
    </row>
    <row r="29" spans="1:22">
      <c r="F29" s="2">
        <f>SUM($F13:F13)</f>
        <v>-5</v>
      </c>
      <c r="G29" s="2">
        <f>SUM($F13:G13)</f>
        <v>-13</v>
      </c>
      <c r="H29" s="2">
        <f>SUM($F13:H13)</f>
        <v>-21</v>
      </c>
      <c r="I29" s="2">
        <f>SUM($F13:I13)</f>
        <v>-30</v>
      </c>
      <c r="J29" s="2">
        <f>SUM($F13:J13)</f>
        <v>-44</v>
      </c>
      <c r="K29" s="2">
        <f>SUM($F13:K13)</f>
        <v>-59</v>
      </c>
      <c r="L29" s="2">
        <f>SUM($F13:L13)</f>
        <v>-70</v>
      </c>
      <c r="M29" s="2">
        <f>SUM($F13:M13)</f>
        <v>-82</v>
      </c>
      <c r="N29" s="2">
        <f>SUM($F13:N13)</f>
        <v>-97</v>
      </c>
      <c r="O29" s="2">
        <f>SUM($F13:O13)</f>
        <v>-115</v>
      </c>
      <c r="P29" s="2">
        <f>SUM($F13:P13)</f>
        <v>-137</v>
      </c>
      <c r="Q29" s="2">
        <f>SUM($F13:Q13)</f>
        <v>-156</v>
      </c>
      <c r="R29" s="2">
        <f>SUM($F13:R13)</f>
        <v>-175</v>
      </c>
      <c r="S29" s="2"/>
    </row>
    <row r="30" spans="1:22">
      <c r="F30" s="2">
        <f>SUM($F14:F14)</f>
        <v>-5</v>
      </c>
      <c r="G30" s="2">
        <f>SUM($F14:G14)</f>
        <v>-16</v>
      </c>
      <c r="H30" s="2">
        <f>SUM($F14:H14)</f>
        <v>-32</v>
      </c>
      <c r="I30" s="2">
        <f>SUM($F14:I14)</f>
        <v>-46</v>
      </c>
      <c r="J30" s="2">
        <f>SUM($F14:J14)</f>
        <v>-58</v>
      </c>
      <c r="K30" s="2">
        <f>SUM($F14:K14)</f>
        <v>-71</v>
      </c>
      <c r="L30" s="2">
        <f>SUM($F14:L14)</f>
        <v>-90</v>
      </c>
      <c r="M30" s="2">
        <f>SUM($F14:M14)</f>
        <v>-111</v>
      </c>
      <c r="N30" s="2">
        <f>SUM($F14:N14)</f>
        <v>-132</v>
      </c>
      <c r="O30" s="2">
        <f>SUM($F14:O14)</f>
        <v>-152</v>
      </c>
      <c r="P30" s="2">
        <f>SUM($F14:P14)</f>
        <v>-175</v>
      </c>
      <c r="Q30" s="2">
        <f>SUM($F14:Q14)</f>
        <v>-202</v>
      </c>
      <c r="R30" s="2">
        <f>SUM($F14:R14)</f>
        <v>-230</v>
      </c>
      <c r="S30" s="2"/>
      <c r="V30" t="s">
        <v>112</v>
      </c>
    </row>
    <row r="31" spans="1:22">
      <c r="F31" s="2">
        <f t="shared" ref="F31:R31" si="6">MAX(F19:F30)</f>
        <v>3</v>
      </c>
      <c r="G31" s="2">
        <f t="shared" si="6"/>
        <v>7</v>
      </c>
      <c r="H31" s="2">
        <f t="shared" si="6"/>
        <v>16</v>
      </c>
      <c r="I31" s="2">
        <f t="shared" si="6"/>
        <v>27</v>
      </c>
      <c r="J31" s="2">
        <f t="shared" si="6"/>
        <v>41</v>
      </c>
      <c r="K31" s="2">
        <f t="shared" si="6"/>
        <v>54</v>
      </c>
      <c r="L31" s="2">
        <f t="shared" si="6"/>
        <v>66</v>
      </c>
      <c r="M31" s="2">
        <f t="shared" si="6"/>
        <v>84</v>
      </c>
      <c r="N31" s="2">
        <f t="shared" si="6"/>
        <v>106</v>
      </c>
      <c r="O31" s="2">
        <f t="shared" si="6"/>
        <v>128</v>
      </c>
      <c r="P31" s="2">
        <f t="shared" si="6"/>
        <v>147</v>
      </c>
      <c r="Q31" s="2">
        <f t="shared" si="6"/>
        <v>167</v>
      </c>
      <c r="R31" s="2">
        <f t="shared" si="6"/>
        <v>183</v>
      </c>
      <c r="S31" s="2"/>
    </row>
    <row r="33" spans="5:22">
      <c r="E33" s="1" t="str">
        <f t="shared" ref="E33:E44" si="7">B3</f>
        <v>Paweł Kikel</v>
      </c>
      <c r="F33" s="10">
        <f t="shared" ref="F33:R33" si="8">F19/F$31</f>
        <v>0.66666666666666663</v>
      </c>
      <c r="G33" s="10">
        <f t="shared" si="8"/>
        <v>1</v>
      </c>
      <c r="H33" s="10">
        <f t="shared" si="8"/>
        <v>1</v>
      </c>
      <c r="I33" s="10">
        <f t="shared" si="8"/>
        <v>1</v>
      </c>
      <c r="J33" s="10">
        <f t="shared" si="8"/>
        <v>1</v>
      </c>
      <c r="K33" s="10">
        <f t="shared" si="8"/>
        <v>1</v>
      </c>
      <c r="L33" s="10">
        <f t="shared" si="8"/>
        <v>1</v>
      </c>
      <c r="M33" s="10">
        <f t="shared" si="8"/>
        <v>1</v>
      </c>
      <c r="N33" s="10">
        <f t="shared" si="8"/>
        <v>1</v>
      </c>
      <c r="O33" s="10">
        <f t="shared" si="8"/>
        <v>1</v>
      </c>
      <c r="P33" s="10">
        <f t="shared" si="8"/>
        <v>1</v>
      </c>
      <c r="Q33" s="10">
        <f t="shared" si="8"/>
        <v>1</v>
      </c>
      <c r="R33" s="10">
        <f t="shared" si="8"/>
        <v>1</v>
      </c>
      <c r="S33" s="10"/>
    </row>
    <row r="34" spans="5:22">
      <c r="E34" s="1" t="str">
        <f t="shared" si="7"/>
        <v>Krzysztof "FAZIK" Brzeziński</v>
      </c>
      <c r="F34" s="10">
        <f t="shared" ref="F34:R34" si="9">F20/F$31</f>
        <v>0.33333333333333331</v>
      </c>
      <c r="G34" s="10">
        <f t="shared" si="9"/>
        <v>0.42857142857142855</v>
      </c>
      <c r="H34" s="10">
        <f t="shared" si="9"/>
        <v>0.5</v>
      </c>
      <c r="I34" s="10">
        <f t="shared" si="9"/>
        <v>0.62962962962962965</v>
      </c>
      <c r="J34" s="10">
        <f t="shared" si="9"/>
        <v>0.68292682926829273</v>
      </c>
      <c r="K34" s="10">
        <f t="shared" si="9"/>
        <v>0.83333333333333337</v>
      </c>
      <c r="L34" s="10">
        <f t="shared" si="9"/>
        <v>0.9242424242424242</v>
      </c>
      <c r="M34" s="10">
        <f t="shared" si="9"/>
        <v>0.94047619047619047</v>
      </c>
      <c r="N34" s="10">
        <f t="shared" si="9"/>
        <v>0.95283018867924529</v>
      </c>
      <c r="O34" s="10">
        <f t="shared" si="9"/>
        <v>0.9296875</v>
      </c>
      <c r="P34" s="10">
        <f t="shared" si="9"/>
        <v>0.93197278911564629</v>
      </c>
      <c r="Q34" s="10">
        <f t="shared" si="9"/>
        <v>0.91017964071856283</v>
      </c>
      <c r="R34" s="10">
        <f t="shared" si="9"/>
        <v>0.91256830601092898</v>
      </c>
      <c r="S34" s="10"/>
    </row>
    <row r="35" spans="5:22">
      <c r="E35" s="1" t="str">
        <f t="shared" si="7"/>
        <v>Robert "Stanley" Stańczyk</v>
      </c>
      <c r="F35" s="10">
        <f t="shared" ref="F35:R35" si="10">F21/F$31</f>
        <v>0.33333333333333331</v>
      </c>
      <c r="G35" s="10">
        <f t="shared" si="10"/>
        <v>0.5714285714285714</v>
      </c>
      <c r="H35" s="10">
        <f t="shared" si="10"/>
        <v>0.8125</v>
      </c>
      <c r="I35" s="10">
        <f t="shared" si="10"/>
        <v>0.7407407407407407</v>
      </c>
      <c r="J35" s="10">
        <f t="shared" si="10"/>
        <v>0.68292682926829273</v>
      </c>
      <c r="K35" s="10">
        <f t="shared" si="10"/>
        <v>0.66666666666666663</v>
      </c>
      <c r="L35" s="10">
        <f t="shared" si="10"/>
        <v>0.68181818181818177</v>
      </c>
      <c r="M35" s="10">
        <f t="shared" si="10"/>
        <v>0.66666666666666663</v>
      </c>
      <c r="N35" s="10">
        <f t="shared" si="10"/>
        <v>0.62264150943396224</v>
      </c>
      <c r="O35" s="10">
        <f t="shared" si="10"/>
        <v>0.5859375</v>
      </c>
      <c r="P35" s="10">
        <f t="shared" si="10"/>
        <v>0.5714285714285714</v>
      </c>
      <c r="Q35" s="10">
        <f t="shared" si="10"/>
        <v>0.56886227544910184</v>
      </c>
      <c r="R35" s="10">
        <f t="shared" si="10"/>
        <v>0.5901639344262295</v>
      </c>
      <c r="S35" s="10"/>
    </row>
    <row r="36" spans="5:22">
      <c r="E36" s="1" t="str">
        <f t="shared" si="7"/>
        <v>Leszek "Haris" Jęczkowski</v>
      </c>
      <c r="F36" s="10">
        <f t="shared" ref="F36:R36" si="11">F22/F$31</f>
        <v>1</v>
      </c>
      <c r="G36" s="10">
        <f t="shared" si="11"/>
        <v>0.2857142857142857</v>
      </c>
      <c r="H36" s="10">
        <f t="shared" si="11"/>
        <v>6.25E-2</v>
      </c>
      <c r="I36" s="10">
        <f t="shared" si="11"/>
        <v>0</v>
      </c>
      <c r="J36" s="10">
        <f t="shared" si="11"/>
        <v>-2.4390243902439025E-2</v>
      </c>
      <c r="K36" s="10">
        <f t="shared" si="11"/>
        <v>0</v>
      </c>
      <c r="L36" s="10">
        <f t="shared" si="11"/>
        <v>0</v>
      </c>
      <c r="M36" s="10">
        <f t="shared" si="11"/>
        <v>2.3809523809523808E-2</v>
      </c>
      <c r="N36" s="10">
        <f t="shared" si="11"/>
        <v>5.6603773584905662E-2</v>
      </c>
      <c r="O36" s="10">
        <f t="shared" si="11"/>
        <v>8.59375E-2</v>
      </c>
      <c r="P36" s="10">
        <f t="shared" si="11"/>
        <v>0.12925170068027211</v>
      </c>
      <c r="Q36" s="10">
        <f t="shared" si="11"/>
        <v>0.17365269461077845</v>
      </c>
      <c r="R36" s="10">
        <f t="shared" si="11"/>
        <v>0.20218579234972678</v>
      </c>
      <c r="S36" s="10"/>
    </row>
    <row r="37" spans="5:22">
      <c r="E37" s="1" t="str">
        <f t="shared" si="7"/>
        <v>Radosław "Shogun" Wiśniewski</v>
      </c>
      <c r="F37" s="10">
        <f t="shared" ref="F37:R37" si="12">F23/F$31</f>
        <v>-1.3333333333333333</v>
      </c>
      <c r="G37" s="10">
        <f t="shared" si="12"/>
        <v>-1.8571428571428572</v>
      </c>
      <c r="H37" s="10">
        <f t="shared" si="12"/>
        <v>-1.375</v>
      </c>
      <c r="I37" s="10">
        <f t="shared" si="12"/>
        <v>-1.1851851851851851</v>
      </c>
      <c r="J37" s="10">
        <f t="shared" si="12"/>
        <v>-1.0487804878048781</v>
      </c>
      <c r="K37" s="10">
        <f t="shared" si="12"/>
        <v>-0.96296296296296291</v>
      </c>
      <c r="L37" s="10">
        <f t="shared" si="12"/>
        <v>-0.90909090909090906</v>
      </c>
      <c r="M37" s="10">
        <f t="shared" si="12"/>
        <v>-0.83333333333333337</v>
      </c>
      <c r="N37" s="10">
        <f t="shared" si="12"/>
        <v>-0.73584905660377353</v>
      </c>
      <c r="O37" s="10">
        <f t="shared" si="12"/>
        <v>-0.6640625</v>
      </c>
      <c r="P37" s="10">
        <f t="shared" si="12"/>
        <v>-0.61904761904761907</v>
      </c>
      <c r="Q37" s="10">
        <f t="shared" si="12"/>
        <v>-0.58083832335329344</v>
      </c>
      <c r="R37" s="10">
        <f t="shared" si="12"/>
        <v>-0.53551912568306015</v>
      </c>
      <c r="S37" s="10"/>
    </row>
    <row r="38" spans="5:22">
      <c r="E38" s="1" t="str">
        <f t="shared" si="7"/>
        <v>Kostiantyn Fedotov</v>
      </c>
      <c r="F38" s="10">
        <f t="shared" ref="F38:R38" si="13">F24/F$31</f>
        <v>-2.3333333333333335</v>
      </c>
      <c r="G38" s="10">
        <f t="shared" si="13"/>
        <v>-3</v>
      </c>
      <c r="H38" s="10">
        <f t="shared" si="13"/>
        <v>-2.1875</v>
      </c>
      <c r="I38" s="10">
        <f t="shared" si="13"/>
        <v>-1.8888888888888888</v>
      </c>
      <c r="J38" s="10">
        <f t="shared" si="13"/>
        <v>-1.6097560975609757</v>
      </c>
      <c r="K38" s="10">
        <f t="shared" si="13"/>
        <v>-1.4814814814814814</v>
      </c>
      <c r="L38" s="10">
        <f t="shared" si="13"/>
        <v>-1.3787878787878789</v>
      </c>
      <c r="M38" s="10">
        <f t="shared" si="13"/>
        <v>-1.2142857142857142</v>
      </c>
      <c r="N38" s="10">
        <f t="shared" si="13"/>
        <v>-1.0660377358490567</v>
      </c>
      <c r="O38" s="10">
        <f t="shared" si="13"/>
        <v>-0.9765625</v>
      </c>
      <c r="P38" s="10">
        <f t="shared" si="13"/>
        <v>-0.92517006802721091</v>
      </c>
      <c r="Q38" s="10">
        <f t="shared" si="13"/>
        <v>-0.86826347305389218</v>
      </c>
      <c r="R38" s="10">
        <f t="shared" si="13"/>
        <v>-0.81967213114754101</v>
      </c>
      <c r="S38" s="10"/>
    </row>
    <row r="39" spans="5:22">
      <c r="E39" s="1" t="str">
        <f t="shared" si="7"/>
        <v>Robert "Gata" Piechota</v>
      </c>
      <c r="F39" s="10">
        <f t="shared" ref="F39:R39" si="14">F25/F$31</f>
        <v>-1.3333333333333333</v>
      </c>
      <c r="G39" s="10">
        <f t="shared" si="14"/>
        <v>-1.4285714285714286</v>
      </c>
      <c r="H39" s="10">
        <f t="shared" si="14"/>
        <v>-0.9375</v>
      </c>
      <c r="I39" s="10">
        <f t="shared" si="14"/>
        <v>-0.7407407407407407</v>
      </c>
      <c r="J39" s="10">
        <f t="shared" si="14"/>
        <v>-0.63414634146341464</v>
      </c>
      <c r="K39" s="10">
        <f t="shared" si="14"/>
        <v>-0.55555555555555558</v>
      </c>
      <c r="L39" s="10">
        <f t="shared" si="14"/>
        <v>-0.51515151515151514</v>
      </c>
      <c r="M39" s="10">
        <f t="shared" si="14"/>
        <v>-0.5</v>
      </c>
      <c r="N39" s="10">
        <f t="shared" si="14"/>
        <v>-0.44339622641509435</v>
      </c>
      <c r="O39" s="10">
        <f t="shared" si="14"/>
        <v>-0.390625</v>
      </c>
      <c r="P39" s="10">
        <f t="shared" si="14"/>
        <v>-0.36734693877551022</v>
      </c>
      <c r="Q39" s="10">
        <f t="shared" si="14"/>
        <v>-0.3473053892215569</v>
      </c>
      <c r="R39" s="10">
        <f t="shared" si="14"/>
        <v>-0.3551912568306011</v>
      </c>
      <c r="S39" s="10"/>
      <c r="V39" t="s">
        <v>113</v>
      </c>
    </row>
    <row r="40" spans="5:22">
      <c r="E40" s="1" t="str">
        <f t="shared" si="7"/>
        <v>Maciej "Macias" Chmielewski</v>
      </c>
      <c r="F40" s="10">
        <f t="shared" ref="F40:R40" si="15">F26/F$31</f>
        <v>1</v>
      </c>
      <c r="G40" s="10">
        <f t="shared" si="15"/>
        <v>0.8571428571428571</v>
      </c>
      <c r="H40" s="10">
        <f t="shared" si="15"/>
        <v>0.5</v>
      </c>
      <c r="I40" s="10">
        <f t="shared" si="15"/>
        <v>0.1111111111111111</v>
      </c>
      <c r="J40" s="10">
        <f t="shared" si="15"/>
        <v>-7.3170731707317069E-2</v>
      </c>
      <c r="K40" s="10">
        <f t="shared" si="15"/>
        <v>-0.20370370370370369</v>
      </c>
      <c r="L40" s="10">
        <f t="shared" si="15"/>
        <v>-0.2878787878787879</v>
      </c>
      <c r="M40" s="10">
        <f t="shared" si="15"/>
        <v>-0.27380952380952384</v>
      </c>
      <c r="N40" s="10">
        <f t="shared" si="15"/>
        <v>-0.28301886792452829</v>
      </c>
      <c r="O40" s="10">
        <f t="shared" si="15"/>
        <v>-0.2890625</v>
      </c>
      <c r="P40" s="10">
        <f t="shared" si="15"/>
        <v>-0.30612244897959184</v>
      </c>
      <c r="Q40" s="10">
        <f t="shared" si="15"/>
        <v>-0.31736526946107785</v>
      </c>
      <c r="R40" s="10">
        <f t="shared" si="15"/>
        <v>-0.32786885245901637</v>
      </c>
      <c r="S40" s="10"/>
    </row>
    <row r="41" spans="5:22">
      <c r="E41" s="1" t="str">
        <f t="shared" si="7"/>
        <v>Damian Kuczmaszewski</v>
      </c>
      <c r="F41" s="10">
        <f t="shared" ref="F41:R41" si="16">F27/F$31</f>
        <v>-2</v>
      </c>
      <c r="G41" s="10">
        <f t="shared" si="16"/>
        <v>-1.8571428571428572</v>
      </c>
      <c r="H41" s="10">
        <f t="shared" si="16"/>
        <v>-1.0625</v>
      </c>
      <c r="I41" s="10">
        <f t="shared" si="16"/>
        <v>-0.77777777777777779</v>
      </c>
      <c r="J41" s="10">
        <f t="shared" si="16"/>
        <v>-0.6097560975609756</v>
      </c>
      <c r="K41" s="10">
        <f t="shared" si="16"/>
        <v>-0.61111111111111116</v>
      </c>
      <c r="L41" s="10">
        <f t="shared" si="16"/>
        <v>-0.63636363636363635</v>
      </c>
      <c r="M41" s="10">
        <f t="shared" si="16"/>
        <v>-0.6071428571428571</v>
      </c>
      <c r="N41" s="10">
        <f t="shared" si="16"/>
        <v>-0.57547169811320753</v>
      </c>
      <c r="O41" s="10">
        <f t="shared" si="16"/>
        <v>-0.546875</v>
      </c>
      <c r="P41" s="10">
        <f t="shared" si="16"/>
        <v>-0.55102040816326525</v>
      </c>
      <c r="Q41" s="10">
        <f t="shared" si="16"/>
        <v>-0.55089820359281438</v>
      </c>
      <c r="R41" s="10">
        <f t="shared" si="16"/>
        <v>-0.56284153005464477</v>
      </c>
      <c r="S41" s="10"/>
    </row>
    <row r="42" spans="5:22">
      <c r="E42" s="1" t="str">
        <f t="shared" si="7"/>
        <v>Dorota Janiszewska</v>
      </c>
      <c r="F42" s="10">
        <f t="shared" ref="F42:R42" si="17">F28/F$31</f>
        <v>-2</v>
      </c>
      <c r="G42" s="10">
        <f t="shared" si="17"/>
        <v>-2.5714285714285716</v>
      </c>
      <c r="H42" s="10">
        <f t="shared" si="17"/>
        <v>-1.9375</v>
      </c>
      <c r="I42" s="10">
        <f t="shared" si="17"/>
        <v>-1.5925925925925926</v>
      </c>
      <c r="J42" s="10">
        <f t="shared" si="17"/>
        <v>-1.3414634146341464</v>
      </c>
      <c r="K42" s="10">
        <f t="shared" si="17"/>
        <v>-1.2037037037037037</v>
      </c>
      <c r="L42" s="10">
        <f t="shared" si="17"/>
        <v>-1.106060606060606</v>
      </c>
      <c r="M42" s="10">
        <f t="shared" si="17"/>
        <v>-0.9642857142857143</v>
      </c>
      <c r="N42" s="10">
        <f t="shared" si="17"/>
        <v>-0.86792452830188682</v>
      </c>
      <c r="O42" s="10">
        <f t="shared" si="17"/>
        <v>-0.796875</v>
      </c>
      <c r="P42" s="10">
        <f t="shared" si="17"/>
        <v>-0.76870748299319724</v>
      </c>
      <c r="Q42" s="10">
        <f t="shared" si="17"/>
        <v>-0.74251497005988021</v>
      </c>
      <c r="R42" s="10">
        <f t="shared" si="17"/>
        <v>-0.75409836065573765</v>
      </c>
      <c r="S42" s="10"/>
    </row>
    <row r="43" spans="5:22">
      <c r="E43" s="1" t="str">
        <f t="shared" si="7"/>
        <v>Maja Jęczkowska</v>
      </c>
      <c r="F43" s="10">
        <f t="shared" ref="F43:R43" si="18">F29/F$31</f>
        <v>-1.6666666666666667</v>
      </c>
      <c r="G43" s="10">
        <f t="shared" si="18"/>
        <v>-1.8571428571428572</v>
      </c>
      <c r="H43" s="10">
        <f t="shared" si="18"/>
        <v>-1.3125</v>
      </c>
      <c r="I43" s="10">
        <f t="shared" si="18"/>
        <v>-1.1111111111111112</v>
      </c>
      <c r="J43" s="10">
        <f t="shared" si="18"/>
        <v>-1.0731707317073171</v>
      </c>
      <c r="K43" s="10">
        <f t="shared" si="18"/>
        <v>-1.0925925925925926</v>
      </c>
      <c r="L43" s="10">
        <f t="shared" si="18"/>
        <v>-1.0606060606060606</v>
      </c>
      <c r="M43" s="10">
        <f t="shared" si="18"/>
        <v>-0.97619047619047616</v>
      </c>
      <c r="N43" s="10">
        <f t="shared" si="18"/>
        <v>-0.91509433962264153</v>
      </c>
      <c r="O43" s="10">
        <f t="shared" si="18"/>
        <v>-0.8984375</v>
      </c>
      <c r="P43" s="10">
        <f t="shared" si="18"/>
        <v>-0.93197278911564629</v>
      </c>
      <c r="Q43" s="10">
        <f t="shared" si="18"/>
        <v>-0.93413173652694614</v>
      </c>
      <c r="R43" s="10">
        <f t="shared" si="18"/>
        <v>-0.95628415300546443</v>
      </c>
      <c r="S43" s="10"/>
    </row>
    <row r="44" spans="5:22">
      <c r="E44" s="1" t="str">
        <f t="shared" si="7"/>
        <v>Mateusz "Sambor" Labuda</v>
      </c>
      <c r="F44" s="10">
        <f t="shared" ref="F44:R44" si="19">F30/F$31</f>
        <v>-1.6666666666666667</v>
      </c>
      <c r="G44" s="10">
        <f t="shared" si="19"/>
        <v>-2.2857142857142856</v>
      </c>
      <c r="H44" s="10">
        <f t="shared" si="19"/>
        <v>-2</v>
      </c>
      <c r="I44" s="10">
        <f t="shared" si="19"/>
        <v>-1.7037037037037037</v>
      </c>
      <c r="J44" s="10">
        <f t="shared" si="19"/>
        <v>-1.4146341463414633</v>
      </c>
      <c r="K44" s="10">
        <f t="shared" si="19"/>
        <v>-1.3148148148148149</v>
      </c>
      <c r="L44" s="10">
        <f t="shared" si="19"/>
        <v>-1.3636363636363635</v>
      </c>
      <c r="M44" s="10">
        <f t="shared" si="19"/>
        <v>-1.3214285714285714</v>
      </c>
      <c r="N44" s="10">
        <f t="shared" si="19"/>
        <v>-1.2452830188679245</v>
      </c>
      <c r="O44" s="10">
        <f t="shared" si="19"/>
        <v>-1.1875</v>
      </c>
      <c r="P44" s="10">
        <f t="shared" si="19"/>
        <v>-1.1904761904761905</v>
      </c>
      <c r="Q44" s="10">
        <f t="shared" si="19"/>
        <v>-1.2095808383233533</v>
      </c>
      <c r="R44" s="10">
        <f t="shared" si="19"/>
        <v>-1.2568306010928962</v>
      </c>
      <c r="S44" s="10"/>
    </row>
    <row r="46" spans="5:22">
      <c r="E46" t="str">
        <f>B3</f>
        <v>Paweł Kikel</v>
      </c>
      <c r="F46" s="106">
        <f>F3</f>
        <v>2</v>
      </c>
      <c r="G46" s="106">
        <f t="shared" ref="G46:R46" si="20">G3</f>
        <v>5</v>
      </c>
      <c r="H46" s="106">
        <f t="shared" si="20"/>
        <v>9</v>
      </c>
      <c r="I46" s="106">
        <f t="shared" si="20"/>
        <v>11</v>
      </c>
      <c r="J46" s="106">
        <f t="shared" si="20"/>
        <v>14</v>
      </c>
      <c r="K46" s="106">
        <f t="shared" si="20"/>
        <v>13</v>
      </c>
      <c r="L46" s="106">
        <f t="shared" si="20"/>
        <v>12</v>
      </c>
      <c r="M46" s="106">
        <f t="shared" si="20"/>
        <v>18</v>
      </c>
      <c r="N46" s="106">
        <f t="shared" si="20"/>
        <v>22</v>
      </c>
      <c r="O46" s="106">
        <f t="shared" si="20"/>
        <v>22</v>
      </c>
      <c r="P46" s="106">
        <f t="shared" si="20"/>
        <v>19</v>
      </c>
      <c r="Q46" s="106">
        <f t="shared" si="20"/>
        <v>20</v>
      </c>
      <c r="R46" s="106">
        <f t="shared" si="20"/>
        <v>16</v>
      </c>
    </row>
    <row r="47" spans="5:22">
      <c r="E47" t="str">
        <f>B4</f>
        <v>Krzysztof "FAZIK" Brzeziński</v>
      </c>
      <c r="F47" s="106">
        <f t="shared" ref="F47:R57" si="21">F4</f>
        <v>1</v>
      </c>
      <c r="G47" s="106">
        <f t="shared" si="21"/>
        <v>2</v>
      </c>
      <c r="H47" s="106">
        <f t="shared" si="21"/>
        <v>5</v>
      </c>
      <c r="I47" s="106">
        <f t="shared" si="21"/>
        <v>9</v>
      </c>
      <c r="J47" s="106">
        <f t="shared" si="21"/>
        <v>11</v>
      </c>
      <c r="K47" s="106">
        <f t="shared" si="21"/>
        <v>17</v>
      </c>
      <c r="L47" s="106">
        <f t="shared" si="21"/>
        <v>16</v>
      </c>
      <c r="M47" s="106">
        <f t="shared" si="21"/>
        <v>18</v>
      </c>
      <c r="N47" s="106">
        <f t="shared" si="21"/>
        <v>22</v>
      </c>
      <c r="O47" s="106">
        <f t="shared" si="21"/>
        <v>18</v>
      </c>
      <c r="P47" s="106">
        <f t="shared" si="21"/>
        <v>18</v>
      </c>
      <c r="Q47" s="106">
        <f t="shared" si="21"/>
        <v>15</v>
      </c>
      <c r="R47" s="106">
        <f t="shared" si="21"/>
        <v>15</v>
      </c>
      <c r="V47" t="s">
        <v>114</v>
      </c>
    </row>
    <row r="48" spans="5:22">
      <c r="E48" t="str">
        <f>B5</f>
        <v>Robert "Stanley" Stańczyk</v>
      </c>
      <c r="F48" s="106">
        <f t="shared" si="21"/>
        <v>1</v>
      </c>
      <c r="G48" s="106">
        <f t="shared" si="21"/>
        <v>3</v>
      </c>
      <c r="H48" s="106">
        <f t="shared" si="21"/>
        <v>9</v>
      </c>
      <c r="I48" s="106">
        <f t="shared" si="21"/>
        <v>7</v>
      </c>
      <c r="J48" s="106">
        <f t="shared" si="21"/>
        <v>8</v>
      </c>
      <c r="K48" s="106">
        <f t="shared" si="21"/>
        <v>8</v>
      </c>
      <c r="L48" s="106">
        <f t="shared" si="21"/>
        <v>9</v>
      </c>
      <c r="M48" s="106">
        <f t="shared" si="21"/>
        <v>11</v>
      </c>
      <c r="N48" s="106">
        <f t="shared" si="21"/>
        <v>10</v>
      </c>
      <c r="O48" s="106">
        <f t="shared" si="21"/>
        <v>9</v>
      </c>
      <c r="P48" s="106">
        <f t="shared" si="21"/>
        <v>9</v>
      </c>
      <c r="Q48" s="106">
        <f t="shared" si="21"/>
        <v>11</v>
      </c>
      <c r="R48" s="106">
        <f t="shared" si="21"/>
        <v>13</v>
      </c>
    </row>
    <row r="49" spans="5:18">
      <c r="E49" t="str">
        <f>B6</f>
        <v>Leszek "Haris" Jęczkowski</v>
      </c>
      <c r="F49" s="106">
        <f t="shared" si="21"/>
        <v>3</v>
      </c>
      <c r="G49" s="106">
        <f t="shared" si="21"/>
        <v>-1</v>
      </c>
      <c r="H49" s="106">
        <f t="shared" si="21"/>
        <v>-1</v>
      </c>
      <c r="I49" s="106">
        <f t="shared" si="21"/>
        <v>-1</v>
      </c>
      <c r="J49" s="106">
        <f t="shared" si="21"/>
        <v>-1</v>
      </c>
      <c r="K49" s="106">
        <f t="shared" si="21"/>
        <v>1</v>
      </c>
      <c r="L49" s="106">
        <f t="shared" si="21"/>
        <v>0</v>
      </c>
      <c r="M49" s="106">
        <f t="shared" si="21"/>
        <v>2</v>
      </c>
      <c r="N49" s="106">
        <f t="shared" si="21"/>
        <v>4</v>
      </c>
      <c r="O49" s="106">
        <f t="shared" si="21"/>
        <v>5</v>
      </c>
      <c r="P49" s="106">
        <f t="shared" si="21"/>
        <v>8</v>
      </c>
      <c r="Q49" s="106">
        <f t="shared" si="21"/>
        <v>10</v>
      </c>
      <c r="R49" s="106">
        <f t="shared" si="21"/>
        <v>8</v>
      </c>
    </row>
    <row r="50" spans="5:18">
      <c r="E50" t="str">
        <f>B7</f>
        <v>Radosław "Shogun" Wiśniewski</v>
      </c>
      <c r="F50" s="106">
        <f t="shared" si="21"/>
        <v>-4</v>
      </c>
      <c r="G50" s="106">
        <f t="shared" si="21"/>
        <v>-9</v>
      </c>
      <c r="H50" s="106">
        <f t="shared" si="21"/>
        <v>-9</v>
      </c>
      <c r="I50" s="106">
        <f t="shared" si="21"/>
        <v>-10</v>
      </c>
      <c r="J50" s="106">
        <f t="shared" si="21"/>
        <v>-11</v>
      </c>
      <c r="K50" s="106">
        <f t="shared" si="21"/>
        <v>-9</v>
      </c>
      <c r="L50" s="106">
        <f t="shared" si="21"/>
        <v>-8</v>
      </c>
      <c r="M50" s="106">
        <f t="shared" si="21"/>
        <v>-10</v>
      </c>
      <c r="N50" s="106">
        <f t="shared" si="21"/>
        <v>-8</v>
      </c>
      <c r="O50" s="106">
        <f t="shared" si="21"/>
        <v>-7</v>
      </c>
      <c r="P50" s="106">
        <f t="shared" si="21"/>
        <v>-6</v>
      </c>
      <c r="Q50" s="106">
        <f t="shared" si="21"/>
        <v>-6</v>
      </c>
      <c r="R50" s="106">
        <f t="shared" si="21"/>
        <v>-1</v>
      </c>
    </row>
    <row r="51" spans="5:18">
      <c r="E51" t="str">
        <f>B8</f>
        <v>Kostiantyn Fedotov</v>
      </c>
      <c r="F51" s="106">
        <f t="shared" si="21"/>
        <v>-7</v>
      </c>
      <c r="G51" s="106">
        <f t="shared" si="21"/>
        <v>-14</v>
      </c>
      <c r="H51" s="106">
        <f t="shared" si="21"/>
        <v>-14</v>
      </c>
      <c r="I51" s="106">
        <f t="shared" si="21"/>
        <v>-16</v>
      </c>
      <c r="J51" s="106">
        <f t="shared" si="21"/>
        <v>-15</v>
      </c>
      <c r="K51" s="106">
        <f t="shared" si="21"/>
        <v>-14</v>
      </c>
      <c r="L51" s="106">
        <f t="shared" si="21"/>
        <v>-11</v>
      </c>
      <c r="M51" s="106">
        <f t="shared" si="21"/>
        <v>-11</v>
      </c>
      <c r="N51" s="106">
        <f t="shared" si="21"/>
        <v>-11</v>
      </c>
      <c r="O51" s="106">
        <f t="shared" si="21"/>
        <v>-12</v>
      </c>
      <c r="P51" s="106">
        <f t="shared" si="21"/>
        <v>-11</v>
      </c>
      <c r="Q51" s="106">
        <f t="shared" si="21"/>
        <v>-9</v>
      </c>
      <c r="R51" s="106">
        <f t="shared" si="21"/>
        <v>-5</v>
      </c>
    </row>
    <row r="52" spans="5:18">
      <c r="E52" t="str">
        <f>B9</f>
        <v>Robert "Gata" Piechota</v>
      </c>
      <c r="F52" s="106">
        <f t="shared" si="21"/>
        <v>-4</v>
      </c>
      <c r="G52" s="106">
        <f t="shared" si="21"/>
        <v>-6</v>
      </c>
      <c r="H52" s="106">
        <f t="shared" si="21"/>
        <v>-5</v>
      </c>
      <c r="I52" s="106">
        <f t="shared" si="21"/>
        <v>-5</v>
      </c>
      <c r="J52" s="106">
        <f t="shared" si="21"/>
        <v>-6</v>
      </c>
      <c r="K52" s="106">
        <f t="shared" si="21"/>
        <v>-4</v>
      </c>
      <c r="L52" s="106">
        <f t="shared" si="21"/>
        <v>-4</v>
      </c>
      <c r="M52" s="106">
        <f t="shared" si="21"/>
        <v>-8</v>
      </c>
      <c r="N52" s="106">
        <f t="shared" si="21"/>
        <v>-5</v>
      </c>
      <c r="O52" s="106">
        <f t="shared" si="21"/>
        <v>-3</v>
      </c>
      <c r="P52" s="106">
        <f t="shared" si="21"/>
        <v>-4</v>
      </c>
      <c r="Q52" s="106">
        <f t="shared" si="21"/>
        <v>-4</v>
      </c>
      <c r="R52" s="106">
        <f t="shared" si="21"/>
        <v>-7</v>
      </c>
    </row>
    <row r="53" spans="5:18">
      <c r="E53" t="str">
        <f>B10</f>
        <v>Maciej "Macias" Chmielewski</v>
      </c>
      <c r="F53" s="106">
        <f t="shared" si="21"/>
        <v>3</v>
      </c>
      <c r="G53" s="106">
        <f t="shared" si="21"/>
        <v>3</v>
      </c>
      <c r="H53" s="106">
        <f t="shared" si="21"/>
        <v>2</v>
      </c>
      <c r="I53" s="106">
        <f t="shared" si="21"/>
        <v>-5</v>
      </c>
      <c r="J53" s="106">
        <f t="shared" si="21"/>
        <v>-6</v>
      </c>
      <c r="K53" s="106">
        <f t="shared" si="21"/>
        <v>-8</v>
      </c>
      <c r="L53" s="106">
        <f t="shared" si="21"/>
        <v>-8</v>
      </c>
      <c r="M53" s="106">
        <f t="shared" si="21"/>
        <v>-4</v>
      </c>
      <c r="N53" s="106">
        <f t="shared" si="21"/>
        <v>-7</v>
      </c>
      <c r="O53" s="106">
        <f t="shared" si="21"/>
        <v>-7</v>
      </c>
      <c r="P53" s="106">
        <f t="shared" si="21"/>
        <v>-8</v>
      </c>
      <c r="Q53" s="106">
        <f t="shared" si="21"/>
        <v>-8</v>
      </c>
      <c r="R53" s="106">
        <f t="shared" si="21"/>
        <v>-7</v>
      </c>
    </row>
    <row r="54" spans="5:18">
      <c r="E54" t="str">
        <f>B11</f>
        <v>Damian Kuczmaszewski</v>
      </c>
      <c r="F54" s="106">
        <f t="shared" si="21"/>
        <v>-6</v>
      </c>
      <c r="G54" s="106">
        <f t="shared" si="21"/>
        <v>-7</v>
      </c>
      <c r="H54" s="106">
        <f t="shared" si="21"/>
        <v>-4</v>
      </c>
      <c r="I54" s="106">
        <f t="shared" si="21"/>
        <v>-4</v>
      </c>
      <c r="J54" s="106">
        <f t="shared" si="21"/>
        <v>-4</v>
      </c>
      <c r="K54" s="106">
        <f t="shared" si="21"/>
        <v>-8</v>
      </c>
      <c r="L54" s="106">
        <f t="shared" si="21"/>
        <v>-9</v>
      </c>
      <c r="M54" s="106">
        <f t="shared" si="21"/>
        <v>-9</v>
      </c>
      <c r="N54" s="106">
        <f t="shared" si="21"/>
        <v>-10</v>
      </c>
      <c r="O54" s="106">
        <f t="shared" si="21"/>
        <v>-9</v>
      </c>
      <c r="P54" s="106">
        <f t="shared" si="21"/>
        <v>-11</v>
      </c>
      <c r="Q54" s="106">
        <f t="shared" si="21"/>
        <v>-11</v>
      </c>
      <c r="R54" s="106">
        <f t="shared" si="21"/>
        <v>-11</v>
      </c>
    </row>
    <row r="55" spans="5:18">
      <c r="E55" t="str">
        <f>B12</f>
        <v>Dorota Janiszewska</v>
      </c>
      <c r="F55" s="106">
        <f t="shared" si="21"/>
        <v>-6</v>
      </c>
      <c r="G55" s="106">
        <f t="shared" si="21"/>
        <v>-12</v>
      </c>
      <c r="H55" s="106">
        <f t="shared" si="21"/>
        <v>-13</v>
      </c>
      <c r="I55" s="106">
        <f t="shared" si="21"/>
        <v>-12</v>
      </c>
      <c r="J55" s="106">
        <f t="shared" si="21"/>
        <v>-12</v>
      </c>
      <c r="K55" s="106">
        <f t="shared" si="21"/>
        <v>-10</v>
      </c>
      <c r="L55" s="106">
        <f t="shared" si="21"/>
        <v>-8</v>
      </c>
      <c r="M55" s="106">
        <f t="shared" si="21"/>
        <v>-8</v>
      </c>
      <c r="N55" s="106">
        <f t="shared" si="21"/>
        <v>-11</v>
      </c>
      <c r="O55" s="106">
        <f t="shared" si="21"/>
        <v>-10</v>
      </c>
      <c r="P55" s="106">
        <f t="shared" si="21"/>
        <v>-11</v>
      </c>
      <c r="Q55" s="106">
        <f t="shared" si="21"/>
        <v>-11</v>
      </c>
      <c r="R55" s="106">
        <f t="shared" si="21"/>
        <v>-14</v>
      </c>
    </row>
    <row r="56" spans="5:18">
      <c r="E56" t="str">
        <f>B13</f>
        <v>Maja Jęczkowska</v>
      </c>
      <c r="F56" s="106">
        <f t="shared" si="21"/>
        <v>-5</v>
      </c>
      <c r="G56" s="106">
        <f t="shared" si="21"/>
        <v>-8</v>
      </c>
      <c r="H56" s="106">
        <f t="shared" si="21"/>
        <v>-8</v>
      </c>
      <c r="I56" s="106">
        <f t="shared" si="21"/>
        <v>-9</v>
      </c>
      <c r="J56" s="106">
        <f t="shared" si="21"/>
        <v>-14</v>
      </c>
      <c r="K56" s="106">
        <f t="shared" si="21"/>
        <v>-15</v>
      </c>
      <c r="L56" s="106">
        <f t="shared" si="21"/>
        <v>-11</v>
      </c>
      <c r="M56" s="106">
        <f t="shared" si="21"/>
        <v>-12</v>
      </c>
      <c r="N56" s="106">
        <f t="shared" si="21"/>
        <v>-15</v>
      </c>
      <c r="O56" s="106">
        <f t="shared" si="21"/>
        <v>-18</v>
      </c>
      <c r="P56" s="106">
        <f t="shared" si="21"/>
        <v>-22</v>
      </c>
      <c r="Q56" s="106">
        <f t="shared" si="21"/>
        <v>-19</v>
      </c>
      <c r="R56" s="106">
        <f t="shared" si="21"/>
        <v>-19</v>
      </c>
    </row>
    <row r="57" spans="5:18">
      <c r="E57" t="str">
        <f>B14</f>
        <v>Mateusz "Sambor" Labuda</v>
      </c>
      <c r="F57" s="106">
        <f t="shared" si="21"/>
        <v>-5</v>
      </c>
      <c r="G57" s="106">
        <f t="shared" si="21"/>
        <v>-11</v>
      </c>
      <c r="H57" s="106">
        <f t="shared" si="21"/>
        <v>-16</v>
      </c>
      <c r="I57" s="106">
        <f t="shared" si="21"/>
        <v>-14</v>
      </c>
      <c r="J57" s="106">
        <f t="shared" si="21"/>
        <v>-12</v>
      </c>
      <c r="K57" s="106">
        <f t="shared" si="21"/>
        <v>-13</v>
      </c>
      <c r="L57" s="106">
        <f t="shared" si="21"/>
        <v>-19</v>
      </c>
      <c r="M57" s="106">
        <f t="shared" si="21"/>
        <v>-21</v>
      </c>
      <c r="N57" s="106">
        <f t="shared" si="21"/>
        <v>-21</v>
      </c>
      <c r="O57" s="106">
        <f t="shared" si="21"/>
        <v>-20</v>
      </c>
      <c r="P57" s="106">
        <f t="shared" si="21"/>
        <v>-23</v>
      </c>
      <c r="Q57" s="106">
        <f t="shared" si="21"/>
        <v>-27</v>
      </c>
      <c r="R57" s="106">
        <f t="shared" si="21"/>
        <v>-28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T1:W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22" width="6.5703125" customWidth="1"/>
    <col min="23" max="23" width="14" customWidth="1"/>
    <col min="24" max="24" width="5.7109375" customWidth="1"/>
    <col min="25" max="25" width="13.7109375" customWidth="1"/>
    <col min="26" max="26" width="4.5703125" customWidth="1"/>
    <col min="27" max="27" width="7.140625" customWidth="1"/>
    <col min="28" max="28" width="4.85546875" customWidth="1"/>
  </cols>
  <sheetData>
    <row r="1" spans="1:28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4">
        <v>7</v>
      </c>
      <c r="M1" s="84">
        <v>8</v>
      </c>
      <c r="N1" s="84">
        <v>9</v>
      </c>
      <c r="O1" s="84">
        <v>10</v>
      </c>
      <c r="P1" s="84">
        <v>11</v>
      </c>
      <c r="Q1" s="84">
        <v>12</v>
      </c>
      <c r="R1" s="84">
        <v>13</v>
      </c>
      <c r="S1" s="84">
        <v>14</v>
      </c>
      <c r="T1" s="84">
        <v>15</v>
      </c>
      <c r="U1" s="84">
        <v>16</v>
      </c>
      <c r="V1" s="82"/>
      <c r="W1" s="83" t="s">
        <v>32</v>
      </c>
      <c r="X1" s="83"/>
      <c r="Y1" s="83"/>
      <c r="Z1" s="83"/>
      <c r="AA1" s="29" t="s">
        <v>36</v>
      </c>
      <c r="AB1" s="80">
        <f>16*20</f>
        <v>320</v>
      </c>
    </row>
    <row r="2" spans="1:28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2"/>
      <c r="W2" t="s">
        <v>33</v>
      </c>
      <c r="X2" s="8" t="s">
        <v>34</v>
      </c>
      <c r="Y2" t="s">
        <v>31</v>
      </c>
      <c r="Z2" s="8" t="s">
        <v>34</v>
      </c>
      <c r="AA2" t="s">
        <v>35</v>
      </c>
      <c r="AB2" s="8" t="s">
        <v>34</v>
      </c>
    </row>
    <row r="3" spans="1:28">
      <c r="A3" s="11">
        <v>1</v>
      </c>
      <c r="B3" s="17" t="s">
        <v>93</v>
      </c>
      <c r="C3" s="12" t="s">
        <v>5</v>
      </c>
      <c r="D3" s="18" t="s">
        <v>6</v>
      </c>
      <c r="E3" s="15">
        <f>SUM(F3:U3)</f>
        <v>240</v>
      </c>
      <c r="F3" s="20">
        <v>20</v>
      </c>
      <c r="G3" s="20">
        <v>20</v>
      </c>
      <c r="H3" s="20">
        <v>14</v>
      </c>
      <c r="I3" s="20">
        <v>18</v>
      </c>
      <c r="J3" s="20">
        <v>16</v>
      </c>
      <c r="K3" s="20">
        <v>16</v>
      </c>
      <c r="L3" s="20">
        <v>16</v>
      </c>
      <c r="M3" s="20">
        <v>18</v>
      </c>
      <c r="N3" s="20">
        <v>16</v>
      </c>
      <c r="O3" s="20">
        <v>20</v>
      </c>
      <c r="P3" s="20">
        <v>4</v>
      </c>
      <c r="Q3" s="20">
        <v>4</v>
      </c>
      <c r="R3" s="20">
        <v>20</v>
      </c>
      <c r="S3" s="20">
        <v>16</v>
      </c>
      <c r="T3" s="20">
        <v>10</v>
      </c>
      <c r="U3" s="20">
        <v>12</v>
      </c>
      <c r="V3" s="82"/>
      <c r="AA3">
        <f t="shared" ref="AA3:AA7" si="0">E3-$AB$1</f>
        <v>-80</v>
      </c>
      <c r="AB3" s="28">
        <f t="shared" ref="AB3:AB7" si="1">E3/$AB$1</f>
        <v>0.75</v>
      </c>
    </row>
    <row r="4" spans="1:28">
      <c r="A4" s="11">
        <v>2</v>
      </c>
      <c r="B4" s="13" t="s">
        <v>78</v>
      </c>
      <c r="C4" s="14" t="s">
        <v>5</v>
      </c>
      <c r="D4" s="14" t="s">
        <v>8</v>
      </c>
      <c r="E4" s="15">
        <f t="shared" ref="E4:E17" si="2">SUM(F4:U4)</f>
        <v>230</v>
      </c>
      <c r="F4" s="21">
        <v>10</v>
      </c>
      <c r="G4" s="21">
        <v>18</v>
      </c>
      <c r="H4" s="21">
        <v>10</v>
      </c>
      <c r="I4" s="21">
        <v>18</v>
      </c>
      <c r="J4" s="16">
        <v>10</v>
      </c>
      <c r="K4" s="16">
        <v>18</v>
      </c>
      <c r="L4" s="16">
        <v>16</v>
      </c>
      <c r="M4" s="16">
        <v>12</v>
      </c>
      <c r="N4" s="16">
        <v>16</v>
      </c>
      <c r="O4" s="16">
        <v>16</v>
      </c>
      <c r="P4" s="16">
        <v>16</v>
      </c>
      <c r="Q4" s="16">
        <v>16</v>
      </c>
      <c r="R4" s="16">
        <v>12</v>
      </c>
      <c r="S4" s="16">
        <v>20</v>
      </c>
      <c r="T4" s="16">
        <v>10</v>
      </c>
      <c r="U4" s="16">
        <v>12</v>
      </c>
      <c r="V4" s="82"/>
      <c r="W4">
        <f>E3-E4</f>
        <v>10</v>
      </c>
      <c r="X4" s="28">
        <f t="shared" ref="X4:X7" si="3">E4/E3</f>
        <v>0.95833333333333337</v>
      </c>
      <c r="Y4">
        <f t="shared" ref="Y4:Y7" si="4">E4-E$3</f>
        <v>-10</v>
      </c>
      <c r="Z4" s="28">
        <f t="shared" ref="Z4:Z7" si="5">E4/E$3</f>
        <v>0.95833333333333337</v>
      </c>
      <c r="AA4">
        <f t="shared" si="0"/>
        <v>-90</v>
      </c>
      <c r="AB4" s="28">
        <f t="shared" si="1"/>
        <v>0.71875</v>
      </c>
    </row>
    <row r="5" spans="1:28">
      <c r="A5" s="11">
        <v>3</v>
      </c>
      <c r="B5" s="13" t="s">
        <v>85</v>
      </c>
      <c r="C5" s="12" t="s">
        <v>5</v>
      </c>
      <c r="D5" s="18" t="s">
        <v>10</v>
      </c>
      <c r="E5" s="15">
        <f t="shared" si="2"/>
        <v>222</v>
      </c>
      <c r="F5" s="20">
        <v>20</v>
      </c>
      <c r="G5" s="20">
        <v>18</v>
      </c>
      <c r="H5" s="20">
        <v>20</v>
      </c>
      <c r="I5" s="20">
        <v>16</v>
      </c>
      <c r="J5" s="20">
        <v>20</v>
      </c>
      <c r="K5" s="20">
        <v>6</v>
      </c>
      <c r="L5" s="20">
        <v>16</v>
      </c>
      <c r="M5" s="20">
        <v>20</v>
      </c>
      <c r="N5" s="20">
        <v>16</v>
      </c>
      <c r="O5" s="20">
        <v>16</v>
      </c>
      <c r="P5" s="20">
        <v>4</v>
      </c>
      <c r="Q5" s="20">
        <v>4</v>
      </c>
      <c r="R5" s="20">
        <v>10</v>
      </c>
      <c r="S5" s="20">
        <v>10</v>
      </c>
      <c r="T5" s="20">
        <v>10</v>
      </c>
      <c r="U5" s="20">
        <v>16</v>
      </c>
      <c r="V5" s="82"/>
      <c r="W5">
        <f t="shared" ref="W5:W16" si="6">E4-E5</f>
        <v>8</v>
      </c>
      <c r="X5" s="28">
        <f t="shared" si="3"/>
        <v>0.9652173913043478</v>
      </c>
      <c r="Y5">
        <f t="shared" si="4"/>
        <v>-18</v>
      </c>
      <c r="Z5" s="28">
        <f t="shared" si="5"/>
        <v>0.92500000000000004</v>
      </c>
      <c r="AA5">
        <f t="shared" si="0"/>
        <v>-98</v>
      </c>
      <c r="AB5" s="28">
        <f t="shared" si="1"/>
        <v>0.69374999999999998</v>
      </c>
    </row>
    <row r="6" spans="1:28">
      <c r="A6" s="11">
        <v>4</v>
      </c>
      <c r="B6" s="13" t="s">
        <v>7</v>
      </c>
      <c r="C6" s="14" t="s">
        <v>5</v>
      </c>
      <c r="D6" s="14" t="s">
        <v>6</v>
      </c>
      <c r="E6" s="15">
        <f t="shared" si="2"/>
        <v>208</v>
      </c>
      <c r="F6" s="16">
        <v>4</v>
      </c>
      <c r="G6" s="16">
        <v>16</v>
      </c>
      <c r="H6" s="16">
        <v>20</v>
      </c>
      <c r="I6" s="16">
        <v>16</v>
      </c>
      <c r="J6" s="16">
        <v>10</v>
      </c>
      <c r="K6" s="16">
        <v>16</v>
      </c>
      <c r="L6" s="16">
        <v>16</v>
      </c>
      <c r="M6" s="16">
        <v>20</v>
      </c>
      <c r="N6" s="16">
        <v>16</v>
      </c>
      <c r="O6" s="16">
        <v>12</v>
      </c>
      <c r="P6" s="16">
        <v>20</v>
      </c>
      <c r="Q6" s="16">
        <v>0</v>
      </c>
      <c r="R6" s="16">
        <v>10</v>
      </c>
      <c r="S6" s="16">
        <v>16</v>
      </c>
      <c r="T6" s="16">
        <v>0</v>
      </c>
      <c r="U6" s="16">
        <v>16</v>
      </c>
      <c r="V6" s="82"/>
      <c r="W6">
        <f t="shared" si="6"/>
        <v>14</v>
      </c>
      <c r="X6" s="28">
        <f t="shared" si="3"/>
        <v>0.93693693693693691</v>
      </c>
      <c r="Y6">
        <f t="shared" si="4"/>
        <v>-32</v>
      </c>
      <c r="Z6" s="28">
        <f t="shared" si="5"/>
        <v>0.8666666666666667</v>
      </c>
      <c r="AA6">
        <f t="shared" si="0"/>
        <v>-112</v>
      </c>
      <c r="AB6" s="28">
        <f t="shared" si="1"/>
        <v>0.65</v>
      </c>
    </row>
    <row r="7" spans="1:28">
      <c r="A7" s="11">
        <v>5</v>
      </c>
      <c r="B7" s="13" t="s">
        <v>100</v>
      </c>
      <c r="C7" s="14" t="s">
        <v>5</v>
      </c>
      <c r="D7" s="14" t="s">
        <v>8</v>
      </c>
      <c r="E7" s="15">
        <f t="shared" si="2"/>
        <v>202</v>
      </c>
      <c r="F7" s="20">
        <v>4</v>
      </c>
      <c r="G7" s="20">
        <v>4</v>
      </c>
      <c r="H7" s="20">
        <v>8</v>
      </c>
      <c r="I7" s="20">
        <v>18</v>
      </c>
      <c r="J7" s="20">
        <v>16</v>
      </c>
      <c r="K7" s="20">
        <v>10</v>
      </c>
      <c r="L7" s="20">
        <v>16</v>
      </c>
      <c r="M7" s="20">
        <v>18</v>
      </c>
      <c r="N7" s="20">
        <v>18</v>
      </c>
      <c r="O7" s="20">
        <v>16</v>
      </c>
      <c r="P7" s="20">
        <v>16</v>
      </c>
      <c r="Q7" s="20">
        <v>10</v>
      </c>
      <c r="R7" s="20">
        <v>4</v>
      </c>
      <c r="S7" s="20">
        <v>16</v>
      </c>
      <c r="T7" s="20">
        <v>10</v>
      </c>
      <c r="U7" s="20">
        <v>18</v>
      </c>
      <c r="V7" s="82"/>
      <c r="W7">
        <f t="shared" si="6"/>
        <v>6</v>
      </c>
      <c r="X7" s="28">
        <f t="shared" si="3"/>
        <v>0.97115384615384615</v>
      </c>
      <c r="Y7">
        <f t="shared" si="4"/>
        <v>-38</v>
      </c>
      <c r="Z7" s="28">
        <f t="shared" si="5"/>
        <v>0.84166666666666667</v>
      </c>
      <c r="AA7">
        <f t="shared" si="0"/>
        <v>-118</v>
      </c>
      <c r="AB7" s="28">
        <f t="shared" si="1"/>
        <v>0.63124999999999998</v>
      </c>
    </row>
    <row r="8" spans="1:28">
      <c r="A8" s="11">
        <v>6</v>
      </c>
      <c r="B8" s="13" t="s">
        <v>23</v>
      </c>
      <c r="C8" s="14" t="s">
        <v>5</v>
      </c>
      <c r="D8" s="14" t="s">
        <v>10</v>
      </c>
      <c r="E8" s="15">
        <f t="shared" si="2"/>
        <v>198</v>
      </c>
      <c r="F8" s="21">
        <v>10</v>
      </c>
      <c r="G8" s="21">
        <v>10</v>
      </c>
      <c r="H8" s="21">
        <v>16</v>
      </c>
      <c r="I8" s="21">
        <v>16</v>
      </c>
      <c r="J8" s="21">
        <v>10</v>
      </c>
      <c r="K8" s="21">
        <v>20</v>
      </c>
      <c r="L8" s="21">
        <v>18</v>
      </c>
      <c r="M8" s="21">
        <v>20</v>
      </c>
      <c r="N8" s="21">
        <v>10</v>
      </c>
      <c r="O8" s="21">
        <v>16</v>
      </c>
      <c r="P8" s="21">
        <v>16</v>
      </c>
      <c r="Q8" s="21">
        <v>4</v>
      </c>
      <c r="R8" s="21">
        <v>16</v>
      </c>
      <c r="S8" s="21">
        <v>16</v>
      </c>
      <c r="T8" s="21">
        <v>0</v>
      </c>
      <c r="U8" s="21">
        <v>0</v>
      </c>
      <c r="V8" s="82"/>
      <c r="W8">
        <f t="shared" si="6"/>
        <v>4</v>
      </c>
      <c r="X8" s="28">
        <f>E8/E7</f>
        <v>0.98019801980198018</v>
      </c>
      <c r="Y8">
        <f>E8-E$3</f>
        <v>-42</v>
      </c>
      <c r="Z8" s="28">
        <f>E8/E$3</f>
        <v>0.82499999999999996</v>
      </c>
      <c r="AA8">
        <f>E8-$AB$1</f>
        <v>-122</v>
      </c>
      <c r="AB8" s="28">
        <f>E8/$AB$1</f>
        <v>0.61875000000000002</v>
      </c>
    </row>
    <row r="9" spans="1:28">
      <c r="A9" s="11">
        <v>7</v>
      </c>
      <c r="B9" s="13" t="s">
        <v>101</v>
      </c>
      <c r="C9" s="14" t="s">
        <v>5</v>
      </c>
      <c r="D9" s="14" t="s">
        <v>6</v>
      </c>
      <c r="E9" s="15">
        <f t="shared" si="2"/>
        <v>196</v>
      </c>
      <c r="F9" s="20">
        <v>0</v>
      </c>
      <c r="G9" s="20">
        <v>10</v>
      </c>
      <c r="H9" s="20">
        <v>16</v>
      </c>
      <c r="I9" s="20">
        <v>16</v>
      </c>
      <c r="J9" s="20">
        <v>10</v>
      </c>
      <c r="K9" s="20">
        <v>16</v>
      </c>
      <c r="L9" s="20">
        <v>16</v>
      </c>
      <c r="M9" s="20">
        <v>20</v>
      </c>
      <c r="N9" s="20">
        <v>0</v>
      </c>
      <c r="O9" s="20">
        <v>16</v>
      </c>
      <c r="P9" s="20">
        <v>20</v>
      </c>
      <c r="Q9" s="20">
        <v>16</v>
      </c>
      <c r="R9" s="20">
        <v>16</v>
      </c>
      <c r="S9" s="20">
        <v>16</v>
      </c>
      <c r="T9" s="20">
        <v>4</v>
      </c>
      <c r="U9" s="20">
        <v>4</v>
      </c>
      <c r="V9" s="82"/>
      <c r="W9">
        <f t="shared" si="6"/>
        <v>2</v>
      </c>
      <c r="X9" s="28">
        <f t="shared" ref="X9:X16" si="7">E9/E8</f>
        <v>0.98989898989898994</v>
      </c>
      <c r="Y9">
        <f t="shared" ref="Y9:Y16" si="8">E9-E$3</f>
        <v>-44</v>
      </c>
      <c r="Z9" s="28">
        <f t="shared" ref="Z9:Z16" si="9">E9/E$3</f>
        <v>0.81666666666666665</v>
      </c>
      <c r="AA9">
        <f t="shared" ref="AA9:AA16" si="10">E9-$AB$1</f>
        <v>-124</v>
      </c>
      <c r="AB9" s="28">
        <f t="shared" ref="AB9:AB16" si="11">E9/$AB$1</f>
        <v>0.61250000000000004</v>
      </c>
    </row>
    <row r="10" spans="1:28">
      <c r="A10" s="11">
        <v>8</v>
      </c>
      <c r="B10" s="13" t="s">
        <v>84</v>
      </c>
      <c r="C10" s="14" t="s">
        <v>5</v>
      </c>
      <c r="D10" s="14" t="s">
        <v>10</v>
      </c>
      <c r="E10" s="15">
        <f t="shared" si="2"/>
        <v>192</v>
      </c>
      <c r="F10" s="21">
        <v>16</v>
      </c>
      <c r="G10" s="21">
        <v>10</v>
      </c>
      <c r="H10" s="21">
        <v>10</v>
      </c>
      <c r="I10" s="21">
        <v>16</v>
      </c>
      <c r="J10" s="16">
        <v>0</v>
      </c>
      <c r="K10" s="16">
        <v>10</v>
      </c>
      <c r="L10" s="16">
        <v>16</v>
      </c>
      <c r="M10" s="16">
        <v>18</v>
      </c>
      <c r="N10" s="16">
        <v>16</v>
      </c>
      <c r="O10" s="16">
        <v>10</v>
      </c>
      <c r="P10" s="16">
        <v>10</v>
      </c>
      <c r="Q10" s="16">
        <v>16</v>
      </c>
      <c r="R10" s="16">
        <v>10</v>
      </c>
      <c r="S10" s="16">
        <v>16</v>
      </c>
      <c r="T10" s="16">
        <v>0</v>
      </c>
      <c r="U10" s="16">
        <v>18</v>
      </c>
      <c r="V10" s="82"/>
      <c r="W10">
        <f t="shared" si="6"/>
        <v>4</v>
      </c>
      <c r="X10" s="28">
        <f t="shared" si="7"/>
        <v>0.97959183673469385</v>
      </c>
      <c r="Y10">
        <f t="shared" si="8"/>
        <v>-48</v>
      </c>
      <c r="Z10" s="28">
        <f t="shared" si="9"/>
        <v>0.8</v>
      </c>
      <c r="AA10">
        <f t="shared" si="10"/>
        <v>-128</v>
      </c>
      <c r="AB10" s="28">
        <f t="shared" si="11"/>
        <v>0.6</v>
      </c>
    </row>
    <row r="11" spans="1:28">
      <c r="A11" s="11">
        <v>9</v>
      </c>
      <c r="B11" s="13" t="s">
        <v>102</v>
      </c>
      <c r="C11" s="14" t="s">
        <v>5</v>
      </c>
      <c r="D11" s="14" t="s">
        <v>6</v>
      </c>
      <c r="E11" s="15">
        <f t="shared" si="2"/>
        <v>182</v>
      </c>
      <c r="F11" s="20">
        <v>16</v>
      </c>
      <c r="G11" s="20">
        <v>16</v>
      </c>
      <c r="H11" s="20">
        <v>10</v>
      </c>
      <c r="I11" s="20">
        <v>10</v>
      </c>
      <c r="J11" s="20">
        <v>16</v>
      </c>
      <c r="K11" s="20">
        <v>16</v>
      </c>
      <c r="L11" s="20">
        <v>10</v>
      </c>
      <c r="M11" s="20">
        <v>18</v>
      </c>
      <c r="N11" s="20">
        <v>4</v>
      </c>
      <c r="O11" s="20">
        <v>16</v>
      </c>
      <c r="P11" s="20">
        <v>16</v>
      </c>
      <c r="Q11" s="20">
        <v>0</v>
      </c>
      <c r="R11" s="20">
        <v>14</v>
      </c>
      <c r="S11" s="20">
        <v>10</v>
      </c>
      <c r="T11" s="20">
        <v>10</v>
      </c>
      <c r="U11" s="20">
        <v>0</v>
      </c>
      <c r="V11" s="82"/>
      <c r="W11">
        <f t="shared" si="6"/>
        <v>10</v>
      </c>
      <c r="X11" s="28">
        <f t="shared" si="7"/>
        <v>0.94791666666666663</v>
      </c>
      <c r="Y11">
        <f t="shared" si="8"/>
        <v>-58</v>
      </c>
      <c r="Z11" s="28">
        <f t="shared" si="9"/>
        <v>0.7583333333333333</v>
      </c>
      <c r="AA11">
        <f t="shared" si="10"/>
        <v>-138</v>
      </c>
      <c r="AB11" s="28">
        <f t="shared" si="11"/>
        <v>0.56874999999999998</v>
      </c>
    </row>
    <row r="12" spans="1:28">
      <c r="A12" s="11">
        <v>10</v>
      </c>
      <c r="B12" s="13" t="s">
        <v>87</v>
      </c>
      <c r="C12" s="14" t="s">
        <v>5</v>
      </c>
      <c r="D12" s="14" t="s">
        <v>6</v>
      </c>
      <c r="E12" s="15">
        <f t="shared" si="2"/>
        <v>168</v>
      </c>
      <c r="F12" s="16">
        <v>4</v>
      </c>
      <c r="G12" s="16">
        <v>10</v>
      </c>
      <c r="H12" s="16">
        <v>20</v>
      </c>
      <c r="I12" s="16">
        <v>18</v>
      </c>
      <c r="J12" s="16">
        <v>4</v>
      </c>
      <c r="K12" s="16">
        <v>16</v>
      </c>
      <c r="L12" s="16">
        <v>16</v>
      </c>
      <c r="M12" s="16">
        <v>18</v>
      </c>
      <c r="N12" s="16">
        <v>10</v>
      </c>
      <c r="O12" s="16">
        <v>16</v>
      </c>
      <c r="P12" s="16">
        <v>0</v>
      </c>
      <c r="Q12" s="16">
        <v>16</v>
      </c>
      <c r="R12" s="16">
        <v>16</v>
      </c>
      <c r="S12" s="16">
        <v>4</v>
      </c>
      <c r="T12" s="16">
        <v>0</v>
      </c>
      <c r="U12" s="16">
        <v>0</v>
      </c>
      <c r="V12" s="82"/>
      <c r="W12">
        <f t="shared" si="6"/>
        <v>14</v>
      </c>
      <c r="X12" s="28">
        <f t="shared" si="7"/>
        <v>0.92307692307692313</v>
      </c>
      <c r="Y12">
        <f t="shared" si="8"/>
        <v>-72</v>
      </c>
      <c r="Z12" s="28">
        <f t="shared" si="9"/>
        <v>0.7</v>
      </c>
      <c r="AA12">
        <f t="shared" si="10"/>
        <v>-152</v>
      </c>
      <c r="AB12" s="28">
        <f t="shared" si="11"/>
        <v>0.52500000000000002</v>
      </c>
    </row>
    <row r="13" spans="1:28">
      <c r="A13" s="11">
        <v>10</v>
      </c>
      <c r="B13" s="13" t="s">
        <v>88</v>
      </c>
      <c r="C13" s="14" t="s">
        <v>5</v>
      </c>
      <c r="D13" s="14" t="s">
        <v>6</v>
      </c>
      <c r="E13" s="15">
        <f t="shared" si="2"/>
        <v>168</v>
      </c>
      <c r="F13" s="20">
        <v>16</v>
      </c>
      <c r="G13" s="20">
        <v>16</v>
      </c>
      <c r="H13" s="20">
        <v>10</v>
      </c>
      <c r="I13" s="20">
        <v>10</v>
      </c>
      <c r="J13" s="20">
        <v>16</v>
      </c>
      <c r="K13" s="20">
        <v>16</v>
      </c>
      <c r="L13" s="20">
        <v>10</v>
      </c>
      <c r="M13" s="20">
        <v>18</v>
      </c>
      <c r="N13" s="20">
        <v>0</v>
      </c>
      <c r="O13" s="20">
        <v>14</v>
      </c>
      <c r="P13" s="20">
        <v>10</v>
      </c>
      <c r="Q13" s="20">
        <v>0</v>
      </c>
      <c r="R13" s="20">
        <v>16</v>
      </c>
      <c r="S13" s="20">
        <v>0</v>
      </c>
      <c r="T13" s="20">
        <v>0</v>
      </c>
      <c r="U13" s="20">
        <v>16</v>
      </c>
      <c r="V13" s="82"/>
      <c r="W13">
        <f t="shared" si="6"/>
        <v>0</v>
      </c>
      <c r="X13" s="28">
        <f t="shared" si="7"/>
        <v>1</v>
      </c>
      <c r="Y13">
        <f t="shared" si="8"/>
        <v>-72</v>
      </c>
      <c r="Z13" s="28">
        <f t="shared" si="9"/>
        <v>0.7</v>
      </c>
      <c r="AA13">
        <f t="shared" si="10"/>
        <v>-152</v>
      </c>
      <c r="AB13" s="28">
        <f t="shared" si="11"/>
        <v>0.52500000000000002</v>
      </c>
    </row>
    <row r="14" spans="1:28">
      <c r="A14" s="11">
        <v>12</v>
      </c>
      <c r="B14" s="13" t="s">
        <v>103</v>
      </c>
      <c r="C14" s="14" t="s">
        <v>104</v>
      </c>
      <c r="D14" s="14" t="s">
        <v>10</v>
      </c>
      <c r="E14" s="15">
        <f t="shared" si="2"/>
        <v>150</v>
      </c>
      <c r="F14" s="21">
        <v>16</v>
      </c>
      <c r="G14" s="21">
        <v>0</v>
      </c>
      <c r="H14" s="21">
        <v>10</v>
      </c>
      <c r="I14" s="21">
        <v>10</v>
      </c>
      <c r="J14" s="16">
        <v>0</v>
      </c>
      <c r="K14" s="16">
        <v>4</v>
      </c>
      <c r="L14" s="16">
        <v>10</v>
      </c>
      <c r="M14" s="16">
        <v>16</v>
      </c>
      <c r="N14" s="16">
        <v>16</v>
      </c>
      <c r="O14" s="16">
        <v>20</v>
      </c>
      <c r="P14" s="16">
        <v>16</v>
      </c>
      <c r="Q14" s="16">
        <v>0</v>
      </c>
      <c r="R14" s="16">
        <v>16</v>
      </c>
      <c r="S14" s="16">
        <v>16</v>
      </c>
      <c r="T14" s="16">
        <v>0</v>
      </c>
      <c r="U14" s="16">
        <v>0</v>
      </c>
      <c r="V14" s="82"/>
      <c r="W14">
        <f t="shared" si="6"/>
        <v>18</v>
      </c>
      <c r="X14" s="28">
        <f t="shared" si="7"/>
        <v>0.8928571428571429</v>
      </c>
      <c r="Y14">
        <f t="shared" si="8"/>
        <v>-90</v>
      </c>
      <c r="Z14" s="28">
        <f t="shared" si="9"/>
        <v>0.625</v>
      </c>
      <c r="AA14">
        <f t="shared" si="10"/>
        <v>-170</v>
      </c>
      <c r="AB14" s="28">
        <f t="shared" si="11"/>
        <v>0.46875</v>
      </c>
    </row>
    <row r="15" spans="1:28">
      <c r="A15" s="11">
        <v>13</v>
      </c>
      <c r="B15" s="13" t="s">
        <v>99</v>
      </c>
      <c r="C15" s="14" t="s">
        <v>5</v>
      </c>
      <c r="D15" s="14" t="s">
        <v>6</v>
      </c>
      <c r="E15" s="15">
        <f t="shared" si="2"/>
        <v>148</v>
      </c>
      <c r="F15" s="20">
        <v>16</v>
      </c>
      <c r="G15" s="20">
        <v>18</v>
      </c>
      <c r="H15" s="20">
        <v>16</v>
      </c>
      <c r="I15" s="20">
        <v>16</v>
      </c>
      <c r="J15" s="20">
        <v>0</v>
      </c>
      <c r="K15" s="20">
        <v>4</v>
      </c>
      <c r="L15" s="20">
        <v>16</v>
      </c>
      <c r="M15" s="20">
        <v>10</v>
      </c>
      <c r="N15" s="20">
        <v>10</v>
      </c>
      <c r="O15" s="20">
        <v>16</v>
      </c>
      <c r="P15" s="20">
        <v>16</v>
      </c>
      <c r="Q15" s="20">
        <v>0</v>
      </c>
      <c r="R15" s="20">
        <v>0</v>
      </c>
      <c r="S15" s="20">
        <v>0</v>
      </c>
      <c r="T15" s="20">
        <v>0</v>
      </c>
      <c r="U15" s="20">
        <v>10</v>
      </c>
      <c r="V15" s="82"/>
      <c r="W15">
        <f t="shared" si="6"/>
        <v>2</v>
      </c>
      <c r="X15" s="28">
        <f t="shared" si="7"/>
        <v>0.98666666666666669</v>
      </c>
      <c r="Y15">
        <f t="shared" si="8"/>
        <v>-92</v>
      </c>
      <c r="Z15" s="28">
        <f t="shared" si="9"/>
        <v>0.6166666666666667</v>
      </c>
      <c r="AA15">
        <f t="shared" si="10"/>
        <v>-172</v>
      </c>
      <c r="AB15" s="28">
        <f t="shared" si="11"/>
        <v>0.46250000000000002</v>
      </c>
    </row>
    <row r="16" spans="1:28">
      <c r="A16" s="11">
        <v>14</v>
      </c>
      <c r="B16" s="13" t="s">
        <v>98</v>
      </c>
      <c r="C16" s="14" t="s">
        <v>5</v>
      </c>
      <c r="D16" s="14" t="s">
        <v>6</v>
      </c>
      <c r="E16" s="15">
        <f t="shared" si="2"/>
        <v>132</v>
      </c>
      <c r="F16" s="16">
        <v>0</v>
      </c>
      <c r="G16" s="16">
        <v>12</v>
      </c>
      <c r="H16" s="16">
        <v>16</v>
      </c>
      <c r="I16" s="16">
        <v>10</v>
      </c>
      <c r="J16" s="16">
        <v>14</v>
      </c>
      <c r="K16" s="16">
        <v>16</v>
      </c>
      <c r="L16" s="16">
        <v>0</v>
      </c>
      <c r="M16" s="16">
        <v>18</v>
      </c>
      <c r="N16" s="16">
        <v>0</v>
      </c>
      <c r="O16" s="16">
        <v>16</v>
      </c>
      <c r="P16" s="16">
        <v>0</v>
      </c>
      <c r="Q16" s="16">
        <v>16</v>
      </c>
      <c r="R16" s="16">
        <v>4</v>
      </c>
      <c r="S16" s="16">
        <v>10</v>
      </c>
      <c r="T16" s="16">
        <v>0</v>
      </c>
      <c r="U16" s="16">
        <v>0</v>
      </c>
      <c r="V16" s="82"/>
      <c r="W16">
        <f t="shared" si="6"/>
        <v>16</v>
      </c>
      <c r="X16" s="28">
        <f t="shared" si="7"/>
        <v>0.89189189189189189</v>
      </c>
      <c r="Y16">
        <f t="shared" si="8"/>
        <v>-108</v>
      </c>
      <c r="Z16" s="28">
        <f t="shared" si="9"/>
        <v>0.55000000000000004</v>
      </c>
      <c r="AA16">
        <f t="shared" si="10"/>
        <v>-188</v>
      </c>
      <c r="AB16" s="28">
        <f t="shared" si="11"/>
        <v>0.41249999999999998</v>
      </c>
    </row>
    <row r="17" spans="1:28">
      <c r="A17" s="11">
        <v>15</v>
      </c>
      <c r="B17" s="13" t="s">
        <v>106</v>
      </c>
      <c r="C17" s="12" t="s">
        <v>107</v>
      </c>
      <c r="D17" s="18" t="s">
        <v>8</v>
      </c>
      <c r="E17" s="15">
        <f t="shared" si="2"/>
        <v>128</v>
      </c>
      <c r="F17" s="20">
        <v>0</v>
      </c>
      <c r="G17" s="20">
        <v>0</v>
      </c>
      <c r="H17" s="20">
        <v>16</v>
      </c>
      <c r="I17" s="20">
        <v>18</v>
      </c>
      <c r="J17" s="20">
        <v>0</v>
      </c>
      <c r="K17" s="20">
        <v>4</v>
      </c>
      <c r="L17" s="20">
        <v>10</v>
      </c>
      <c r="M17" s="20">
        <v>18</v>
      </c>
      <c r="N17" s="20">
        <v>10</v>
      </c>
      <c r="O17" s="20">
        <v>16</v>
      </c>
      <c r="P17" s="20">
        <v>0</v>
      </c>
      <c r="Q17" s="20">
        <v>16</v>
      </c>
      <c r="R17" s="20">
        <v>10</v>
      </c>
      <c r="S17" s="20">
        <v>0</v>
      </c>
      <c r="T17" s="20">
        <v>0</v>
      </c>
      <c r="U17" s="20">
        <v>10</v>
      </c>
      <c r="V17" s="82"/>
      <c r="W17">
        <f t="shared" ref="W17:W18" si="12">E16-E17</f>
        <v>4</v>
      </c>
      <c r="X17" s="28">
        <f t="shared" ref="X17:X18" si="13">E17/E16</f>
        <v>0.96969696969696972</v>
      </c>
      <c r="Y17">
        <f t="shared" ref="Y17:Y18" si="14">E17-E$3</f>
        <v>-112</v>
      </c>
      <c r="Z17" s="28">
        <f t="shared" ref="Z17:Z18" si="15">E17/E$3</f>
        <v>0.53333333333333333</v>
      </c>
      <c r="AA17">
        <f t="shared" ref="AA17:AA18" si="16">E17-$AB$1</f>
        <v>-192</v>
      </c>
      <c r="AB17" s="28">
        <f t="shared" ref="AB17:AB18" si="17">E17/$AB$1</f>
        <v>0.4</v>
      </c>
    </row>
    <row r="18" spans="1:28">
      <c r="A18" s="11">
        <v>16</v>
      </c>
      <c r="B18" s="13" t="s">
        <v>105</v>
      </c>
      <c r="C18" s="14" t="s">
        <v>5</v>
      </c>
      <c r="D18" s="14" t="s">
        <v>8</v>
      </c>
      <c r="E18" s="15">
        <f t="shared" ref="E18" si="18">SUM(F18:R18)</f>
        <v>88</v>
      </c>
      <c r="F18" s="16">
        <v>0</v>
      </c>
      <c r="G18" s="16">
        <v>0</v>
      </c>
      <c r="H18" s="16">
        <v>10</v>
      </c>
      <c r="I18" s="16">
        <v>10</v>
      </c>
      <c r="J18" s="16">
        <v>4</v>
      </c>
      <c r="K18" s="16">
        <v>4</v>
      </c>
      <c r="L18" s="16">
        <v>4</v>
      </c>
      <c r="M18" s="16">
        <v>4</v>
      </c>
      <c r="N18" s="16">
        <v>0</v>
      </c>
      <c r="O18" s="16">
        <v>16</v>
      </c>
      <c r="P18" s="16">
        <v>16</v>
      </c>
      <c r="Q18" s="16">
        <v>16</v>
      </c>
      <c r="R18" s="16">
        <v>4</v>
      </c>
      <c r="S18" s="16">
        <v>0</v>
      </c>
      <c r="T18" s="16">
        <v>0</v>
      </c>
      <c r="U18" s="16">
        <v>0</v>
      </c>
      <c r="V18" s="82"/>
      <c r="W18">
        <f t="shared" si="12"/>
        <v>40</v>
      </c>
      <c r="X18" s="28">
        <f t="shared" si="13"/>
        <v>0.6875</v>
      </c>
      <c r="Y18">
        <f t="shared" si="14"/>
        <v>-152</v>
      </c>
      <c r="Z18" s="28">
        <f t="shared" si="15"/>
        <v>0.36666666666666664</v>
      </c>
      <c r="AA18">
        <f t="shared" si="16"/>
        <v>-232</v>
      </c>
      <c r="AB18" s="28">
        <f t="shared" si="17"/>
        <v>0.27500000000000002</v>
      </c>
    </row>
    <row r="19" spans="1:28">
      <c r="A19" s="65"/>
      <c r="B19" s="67" t="s">
        <v>108</v>
      </c>
      <c r="C19" s="66"/>
      <c r="D19" s="66"/>
      <c r="E19" s="66"/>
      <c r="F19" s="66">
        <f>AVERAGE(F3:F18)</f>
        <v>9.5</v>
      </c>
      <c r="G19" s="66">
        <f t="shared" ref="G19:U19" si="19">AVERAGE(G3:G18)</f>
        <v>11.125</v>
      </c>
      <c r="H19" s="66">
        <f t="shared" si="19"/>
        <v>13.875</v>
      </c>
      <c r="I19" s="66">
        <f t="shared" si="19"/>
        <v>14.75</v>
      </c>
      <c r="J19" s="66">
        <f t="shared" si="19"/>
        <v>9.125</v>
      </c>
      <c r="K19" s="66">
        <f t="shared" si="19"/>
        <v>12</v>
      </c>
      <c r="L19" s="66">
        <f t="shared" si="19"/>
        <v>12.875</v>
      </c>
      <c r="M19" s="66">
        <f t="shared" si="19"/>
        <v>16.625</v>
      </c>
      <c r="N19" s="66">
        <f t="shared" si="19"/>
        <v>9.875</v>
      </c>
      <c r="O19" s="66">
        <f t="shared" si="19"/>
        <v>15.75</v>
      </c>
      <c r="P19" s="66">
        <f t="shared" si="19"/>
        <v>11.25</v>
      </c>
      <c r="Q19" s="66">
        <f t="shared" si="19"/>
        <v>8.375</v>
      </c>
      <c r="R19" s="66">
        <f t="shared" si="19"/>
        <v>11.125</v>
      </c>
      <c r="S19" s="66">
        <f t="shared" si="19"/>
        <v>10.375</v>
      </c>
      <c r="T19" s="66">
        <f t="shared" si="19"/>
        <v>3.375</v>
      </c>
      <c r="U19" s="66">
        <f t="shared" si="19"/>
        <v>8.25</v>
      </c>
      <c r="V19" s="66"/>
    </row>
    <row r="20" spans="1:28">
      <c r="A20" s="65"/>
      <c r="B20" s="67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</row>
    <row r="21" spans="1:28">
      <c r="B21" s="5" t="s">
        <v>12</v>
      </c>
      <c r="D21" s="2"/>
      <c r="E21" s="2"/>
      <c r="F21" s="2"/>
      <c r="G21" s="2"/>
      <c r="H21" s="2"/>
      <c r="I21" s="2"/>
      <c r="J21" s="4"/>
      <c r="K21" s="4"/>
      <c r="L21" s="4"/>
    </row>
    <row r="22" spans="1:28">
      <c r="A22" s="6" t="s">
        <v>13</v>
      </c>
      <c r="B22" s="5" t="s">
        <v>14</v>
      </c>
      <c r="D22" s="2"/>
      <c r="F22" s="2"/>
      <c r="G22" s="2"/>
      <c r="H22" s="2"/>
      <c r="I22" s="2"/>
      <c r="J22" s="4"/>
      <c r="K22" s="4"/>
      <c r="L22" s="4"/>
    </row>
    <row r="23" spans="1:28">
      <c r="A23" s="6" t="s">
        <v>10</v>
      </c>
      <c r="B23" s="5" t="s">
        <v>15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  <c r="S23" s="2">
        <v>14</v>
      </c>
      <c r="T23" s="2">
        <v>15</v>
      </c>
      <c r="U23" s="2">
        <v>16</v>
      </c>
      <c r="V23" s="2"/>
    </row>
    <row r="24" spans="1:28">
      <c r="A24" s="6" t="s">
        <v>8</v>
      </c>
      <c r="B24" s="7" t="s">
        <v>16</v>
      </c>
      <c r="D24" s="2"/>
      <c r="F24" s="2">
        <f>SUM($F3:F3)</f>
        <v>20</v>
      </c>
      <c r="G24" s="2">
        <f>SUM($F3:G3)</f>
        <v>40</v>
      </c>
      <c r="H24" s="2">
        <f>SUM($F3:H3)</f>
        <v>54</v>
      </c>
      <c r="I24" s="2">
        <f>SUM($F3:I3)</f>
        <v>72</v>
      </c>
      <c r="J24" s="2">
        <f>SUM($F3:J3)</f>
        <v>88</v>
      </c>
      <c r="K24" s="2">
        <f>SUM($F3:K3)</f>
        <v>104</v>
      </c>
      <c r="L24" s="2">
        <f>SUM($F3:L3)</f>
        <v>120</v>
      </c>
      <c r="M24" s="2">
        <f>SUM($F3:M3)</f>
        <v>138</v>
      </c>
      <c r="N24" s="2">
        <f>SUM($F3:N3)</f>
        <v>154</v>
      </c>
      <c r="O24" s="2">
        <f>SUM($F3:O3)</f>
        <v>174</v>
      </c>
      <c r="P24" s="2">
        <f>SUM($F3:P3)</f>
        <v>178</v>
      </c>
      <c r="Q24" s="2">
        <f>SUM($F3:Q3)</f>
        <v>182</v>
      </c>
      <c r="R24" s="2">
        <f>SUM($F3:R3)</f>
        <v>202</v>
      </c>
      <c r="S24" s="2">
        <f>SUM($F3:S3)</f>
        <v>218</v>
      </c>
      <c r="T24" s="2">
        <f>SUM($F3:T3)</f>
        <v>228</v>
      </c>
      <c r="U24" s="2">
        <f>SUM($F3:U3)</f>
        <v>240</v>
      </c>
      <c r="V24" s="2"/>
    </row>
    <row r="25" spans="1:28">
      <c r="A25" s="6" t="s">
        <v>6</v>
      </c>
      <c r="B25" s="5" t="s">
        <v>17</v>
      </c>
      <c r="D25" s="2"/>
      <c r="F25" s="2">
        <f>SUM($F4:F4)</f>
        <v>10</v>
      </c>
      <c r="G25" s="2">
        <f>SUM($F4:G4)</f>
        <v>28</v>
      </c>
      <c r="H25" s="2">
        <f>SUM($F4:H4)</f>
        <v>38</v>
      </c>
      <c r="I25" s="2">
        <f>SUM($F4:I4)</f>
        <v>56</v>
      </c>
      <c r="J25" s="2">
        <f>SUM($F4:J4)</f>
        <v>66</v>
      </c>
      <c r="K25" s="2">
        <f>SUM($F4:K4)</f>
        <v>84</v>
      </c>
      <c r="L25" s="2">
        <f>SUM($F4:L4)</f>
        <v>100</v>
      </c>
      <c r="M25" s="2">
        <f>SUM($F4:M4)</f>
        <v>112</v>
      </c>
      <c r="N25" s="2">
        <f>SUM($F4:N4)</f>
        <v>128</v>
      </c>
      <c r="O25" s="2">
        <f>SUM($F4:O4)</f>
        <v>144</v>
      </c>
      <c r="P25" s="2">
        <f>SUM($F4:P4)</f>
        <v>160</v>
      </c>
      <c r="Q25" s="2">
        <f>SUM($F4:Q4)</f>
        <v>176</v>
      </c>
      <c r="R25" s="2">
        <f>SUM($F4:R4)</f>
        <v>188</v>
      </c>
      <c r="S25" s="2">
        <f>SUM($F4:S4)</f>
        <v>208</v>
      </c>
      <c r="T25" s="2">
        <f>SUM($F4:T4)</f>
        <v>218</v>
      </c>
      <c r="U25" s="2">
        <f>SUM($F4:U4)</f>
        <v>230</v>
      </c>
      <c r="V25" s="2"/>
    </row>
    <row r="26" spans="1:28">
      <c r="A26" s="6" t="s">
        <v>18</v>
      </c>
      <c r="B26" s="5" t="s">
        <v>19</v>
      </c>
      <c r="D26" s="2"/>
      <c r="F26" s="2">
        <f>SUM($F5:F5)</f>
        <v>20</v>
      </c>
      <c r="G26" s="2">
        <f>SUM($F5:G5)</f>
        <v>38</v>
      </c>
      <c r="H26" s="2">
        <f>SUM($F5:H5)</f>
        <v>58</v>
      </c>
      <c r="I26" s="2">
        <f>SUM($F5:I5)</f>
        <v>74</v>
      </c>
      <c r="J26" s="2">
        <f>SUM($F5:J5)</f>
        <v>94</v>
      </c>
      <c r="K26" s="2">
        <f>SUM($F5:K5)</f>
        <v>100</v>
      </c>
      <c r="L26" s="2">
        <f>SUM($F5:L5)</f>
        <v>116</v>
      </c>
      <c r="M26" s="2">
        <f>SUM($F5:M5)</f>
        <v>136</v>
      </c>
      <c r="N26" s="2">
        <f>SUM($F5:N5)</f>
        <v>152</v>
      </c>
      <c r="O26" s="2">
        <f>SUM($F5:O5)</f>
        <v>168</v>
      </c>
      <c r="P26" s="2">
        <f>SUM($F5:P5)</f>
        <v>172</v>
      </c>
      <c r="Q26" s="2">
        <f>SUM($F5:Q5)</f>
        <v>176</v>
      </c>
      <c r="R26" s="2">
        <f>SUM($F5:R5)</f>
        <v>186</v>
      </c>
      <c r="S26" s="2">
        <f>SUM($F5:S5)</f>
        <v>196</v>
      </c>
      <c r="T26" s="2">
        <f>SUM($F5:T5)</f>
        <v>206</v>
      </c>
      <c r="U26" s="2">
        <f>SUM($F5:U5)</f>
        <v>222</v>
      </c>
      <c r="V26" s="2"/>
    </row>
    <row r="27" spans="1:28">
      <c r="A27" s="6" t="s">
        <v>20</v>
      </c>
      <c r="B27" s="7" t="s">
        <v>21</v>
      </c>
      <c r="D27" s="2"/>
      <c r="F27" s="2">
        <f>SUM($F6:F6)</f>
        <v>4</v>
      </c>
      <c r="G27" s="2">
        <f>SUM($F6:G6)</f>
        <v>20</v>
      </c>
      <c r="H27" s="2">
        <f>SUM($F6:H6)</f>
        <v>40</v>
      </c>
      <c r="I27" s="2">
        <f>SUM($F6:I6)</f>
        <v>56</v>
      </c>
      <c r="J27" s="2">
        <f>SUM($F6:J6)</f>
        <v>66</v>
      </c>
      <c r="K27" s="2">
        <f>SUM($F6:K6)</f>
        <v>82</v>
      </c>
      <c r="L27" s="2">
        <f>SUM($F6:L6)</f>
        <v>98</v>
      </c>
      <c r="M27" s="2">
        <f>SUM($F6:M6)</f>
        <v>118</v>
      </c>
      <c r="N27" s="2">
        <f>SUM($F6:N6)</f>
        <v>134</v>
      </c>
      <c r="O27" s="2">
        <f>SUM($F6:O6)</f>
        <v>146</v>
      </c>
      <c r="P27" s="2">
        <f>SUM($F6:P6)</f>
        <v>166</v>
      </c>
      <c r="Q27" s="2">
        <f>SUM($F6:Q6)</f>
        <v>166</v>
      </c>
      <c r="R27" s="2">
        <f>SUM($F6:R6)</f>
        <v>176</v>
      </c>
      <c r="S27" s="2">
        <f>SUM($F6:S6)</f>
        <v>192</v>
      </c>
      <c r="T27" s="2">
        <f>SUM($F6:T6)</f>
        <v>192</v>
      </c>
      <c r="U27" s="2">
        <f>SUM($F6:U6)</f>
        <v>208</v>
      </c>
      <c r="V27" s="2"/>
    </row>
    <row r="28" spans="1:28">
      <c r="A28" s="8"/>
      <c r="D28" s="2"/>
      <c r="F28" s="2">
        <f>SUM($F7:F7)</f>
        <v>4</v>
      </c>
      <c r="G28" s="2">
        <f>SUM($F7:G7)</f>
        <v>8</v>
      </c>
      <c r="H28" s="2">
        <f>SUM($F7:H7)</f>
        <v>16</v>
      </c>
      <c r="I28" s="2">
        <f>SUM($F7:I7)</f>
        <v>34</v>
      </c>
      <c r="J28" s="2">
        <f>SUM($F7:J7)</f>
        <v>50</v>
      </c>
      <c r="K28" s="2">
        <f>SUM($F7:K7)</f>
        <v>60</v>
      </c>
      <c r="L28" s="2">
        <f>SUM($F7:L7)</f>
        <v>76</v>
      </c>
      <c r="M28" s="2">
        <f>SUM($F7:M7)</f>
        <v>94</v>
      </c>
      <c r="N28" s="2">
        <f>SUM($F7:N7)</f>
        <v>112</v>
      </c>
      <c r="O28" s="2">
        <f>SUM($F7:O7)</f>
        <v>128</v>
      </c>
      <c r="P28" s="2">
        <f>SUM($F7:P7)</f>
        <v>144</v>
      </c>
      <c r="Q28" s="2">
        <f>SUM($F7:Q7)</f>
        <v>154</v>
      </c>
      <c r="R28" s="2">
        <f>SUM($F7:R7)</f>
        <v>158</v>
      </c>
      <c r="S28" s="2">
        <f>SUM($F7:S7)</f>
        <v>174</v>
      </c>
      <c r="T28" s="2">
        <f>SUM($F7:T7)</f>
        <v>184</v>
      </c>
      <c r="U28" s="2">
        <f>SUM($F7:U7)</f>
        <v>202</v>
      </c>
      <c r="V28" s="2"/>
    </row>
    <row r="29" spans="1:28">
      <c r="A29" s="8"/>
      <c r="B29" s="5" t="s">
        <v>22</v>
      </c>
      <c r="D29" s="2"/>
      <c r="F29" s="2">
        <f>SUM($F8:F8)</f>
        <v>10</v>
      </c>
      <c r="G29" s="2">
        <f>SUM($F8:G8)</f>
        <v>20</v>
      </c>
      <c r="H29" s="2">
        <f>SUM($F8:H8)</f>
        <v>36</v>
      </c>
      <c r="I29" s="2">
        <f>SUM($F8:I8)</f>
        <v>52</v>
      </c>
      <c r="J29" s="2">
        <f>SUM($F8:J8)</f>
        <v>62</v>
      </c>
      <c r="K29" s="2">
        <f>SUM($F8:K8)</f>
        <v>82</v>
      </c>
      <c r="L29" s="2">
        <f>SUM($F8:L8)</f>
        <v>100</v>
      </c>
      <c r="M29" s="2">
        <f>SUM($F8:M8)</f>
        <v>120</v>
      </c>
      <c r="N29" s="2">
        <f>SUM($F8:N8)</f>
        <v>130</v>
      </c>
      <c r="O29" s="2">
        <f>SUM($F8:O8)</f>
        <v>146</v>
      </c>
      <c r="P29" s="2">
        <f>SUM($F8:P8)</f>
        <v>162</v>
      </c>
      <c r="Q29" s="2">
        <f>SUM($F8:Q8)</f>
        <v>166</v>
      </c>
      <c r="R29" s="2">
        <f>SUM($F8:R8)</f>
        <v>182</v>
      </c>
      <c r="S29" s="2">
        <f>SUM($F8:S8)</f>
        <v>198</v>
      </c>
      <c r="T29" s="2">
        <f>SUM($F8:T8)</f>
        <v>198</v>
      </c>
      <c r="U29" s="2">
        <f>SUM($F8:U8)</f>
        <v>198</v>
      </c>
      <c r="V29" s="2"/>
    </row>
    <row r="30" spans="1:28">
      <c r="F30" s="2">
        <f>SUM($F9:F9)</f>
        <v>0</v>
      </c>
      <c r="G30" s="2">
        <f>SUM($F9:G9)</f>
        <v>10</v>
      </c>
      <c r="H30" s="2">
        <f>SUM($F9:H9)</f>
        <v>26</v>
      </c>
      <c r="I30" s="2">
        <f>SUM($F9:I9)</f>
        <v>42</v>
      </c>
      <c r="J30" s="2">
        <f>SUM($F9:J9)</f>
        <v>52</v>
      </c>
      <c r="K30" s="2">
        <f>SUM($F9:K9)</f>
        <v>68</v>
      </c>
      <c r="L30" s="2">
        <f>SUM($F9:L9)</f>
        <v>84</v>
      </c>
      <c r="M30" s="2">
        <f>SUM($F9:M9)</f>
        <v>104</v>
      </c>
      <c r="N30" s="2">
        <f>SUM($F9:N9)</f>
        <v>104</v>
      </c>
      <c r="O30" s="2">
        <f>SUM($F9:O9)</f>
        <v>120</v>
      </c>
      <c r="P30" s="2">
        <f>SUM($F9:P9)</f>
        <v>140</v>
      </c>
      <c r="Q30" s="2">
        <f>SUM($F9:Q9)</f>
        <v>156</v>
      </c>
      <c r="R30" s="2">
        <f>SUM($F9:R9)</f>
        <v>172</v>
      </c>
      <c r="S30" s="2">
        <f>SUM($F9:S9)</f>
        <v>188</v>
      </c>
      <c r="T30" s="2">
        <f>SUM($F9:T9)</f>
        <v>192</v>
      </c>
      <c r="U30" s="2">
        <f>SUM($F9:U9)</f>
        <v>196</v>
      </c>
      <c r="V30" s="2"/>
    </row>
    <row r="31" spans="1:28">
      <c r="F31" s="2">
        <f>SUM($F10:F10)</f>
        <v>16</v>
      </c>
      <c r="G31" s="2">
        <f>SUM($F10:G10)</f>
        <v>26</v>
      </c>
      <c r="H31" s="2">
        <f>SUM($F10:H10)</f>
        <v>36</v>
      </c>
      <c r="I31" s="2">
        <f>SUM($F10:I10)</f>
        <v>52</v>
      </c>
      <c r="J31" s="2">
        <f>SUM($F10:J10)</f>
        <v>52</v>
      </c>
      <c r="K31" s="2">
        <f>SUM($F10:K10)</f>
        <v>62</v>
      </c>
      <c r="L31" s="2">
        <f>SUM($F10:L10)</f>
        <v>78</v>
      </c>
      <c r="M31" s="2">
        <f>SUM($F10:M10)</f>
        <v>96</v>
      </c>
      <c r="N31" s="2">
        <f>SUM($F10:N10)</f>
        <v>112</v>
      </c>
      <c r="O31" s="2">
        <f>SUM($F10:O10)</f>
        <v>122</v>
      </c>
      <c r="P31" s="2">
        <f>SUM($F10:P10)</f>
        <v>132</v>
      </c>
      <c r="Q31" s="2">
        <f>SUM($F10:Q10)</f>
        <v>148</v>
      </c>
      <c r="R31" s="2">
        <f>SUM($F10:R10)</f>
        <v>158</v>
      </c>
      <c r="S31" s="2">
        <f>SUM($F10:S10)</f>
        <v>174</v>
      </c>
      <c r="T31" s="2">
        <f>SUM($F10:T10)</f>
        <v>174</v>
      </c>
      <c r="U31" s="2">
        <f>SUM($F10:U10)</f>
        <v>192</v>
      </c>
      <c r="V31" s="2"/>
    </row>
    <row r="32" spans="1:28">
      <c r="F32" s="2">
        <f>SUM($F11:F11)</f>
        <v>16</v>
      </c>
      <c r="G32" s="2">
        <f>SUM($F11:G11)</f>
        <v>32</v>
      </c>
      <c r="H32" s="2">
        <f>SUM($F11:H11)</f>
        <v>42</v>
      </c>
      <c r="I32" s="2">
        <f>SUM($F11:I11)</f>
        <v>52</v>
      </c>
      <c r="J32" s="2">
        <f>SUM($F11:J11)</f>
        <v>68</v>
      </c>
      <c r="K32" s="2">
        <f>SUM($F11:K11)</f>
        <v>84</v>
      </c>
      <c r="L32" s="2">
        <f>SUM($F11:L11)</f>
        <v>94</v>
      </c>
      <c r="M32" s="2">
        <f>SUM($F11:M11)</f>
        <v>112</v>
      </c>
      <c r="N32" s="2">
        <f>SUM($F11:N11)</f>
        <v>116</v>
      </c>
      <c r="O32" s="2">
        <f>SUM($F11:O11)</f>
        <v>132</v>
      </c>
      <c r="P32" s="2">
        <f>SUM($F11:P11)</f>
        <v>148</v>
      </c>
      <c r="Q32" s="2">
        <f>SUM($F11:Q11)</f>
        <v>148</v>
      </c>
      <c r="R32" s="2">
        <f>SUM($F11:R11)</f>
        <v>162</v>
      </c>
      <c r="S32" s="2">
        <f>SUM($F11:S11)</f>
        <v>172</v>
      </c>
      <c r="T32" s="2">
        <f>SUM($F11:T11)</f>
        <v>182</v>
      </c>
      <c r="U32" s="2">
        <f>SUM($F11:U11)</f>
        <v>182</v>
      </c>
      <c r="V32" s="2"/>
    </row>
    <row r="33" spans="5:22">
      <c r="F33" s="2">
        <f>SUM($F12:F12)</f>
        <v>4</v>
      </c>
      <c r="G33" s="2">
        <f>SUM($F12:G12)</f>
        <v>14</v>
      </c>
      <c r="H33" s="2">
        <f>SUM($F12:H12)</f>
        <v>34</v>
      </c>
      <c r="I33" s="2">
        <f>SUM($F12:I12)</f>
        <v>52</v>
      </c>
      <c r="J33" s="2">
        <f>SUM($F12:J12)</f>
        <v>56</v>
      </c>
      <c r="K33" s="2">
        <f>SUM($F12:K12)</f>
        <v>72</v>
      </c>
      <c r="L33" s="2">
        <f>SUM($F12:L12)</f>
        <v>88</v>
      </c>
      <c r="M33" s="2">
        <f>SUM($F12:M12)</f>
        <v>106</v>
      </c>
      <c r="N33" s="2">
        <f>SUM($F12:N12)</f>
        <v>116</v>
      </c>
      <c r="O33" s="2">
        <f>SUM($F12:O12)</f>
        <v>132</v>
      </c>
      <c r="P33" s="2">
        <f>SUM($F12:P12)</f>
        <v>132</v>
      </c>
      <c r="Q33" s="2">
        <f>SUM($F12:Q12)</f>
        <v>148</v>
      </c>
      <c r="R33" s="2">
        <f>SUM($F12:R12)</f>
        <v>164</v>
      </c>
      <c r="S33" s="2">
        <f>SUM($F12:S12)</f>
        <v>168</v>
      </c>
      <c r="T33" s="2">
        <f>SUM($F12:T12)</f>
        <v>168</v>
      </c>
      <c r="U33" s="2">
        <f>SUM($F12:U12)</f>
        <v>168</v>
      </c>
      <c r="V33" s="2"/>
    </row>
    <row r="34" spans="5:22">
      <c r="F34" s="2">
        <f>SUM($F13:F13)</f>
        <v>16</v>
      </c>
      <c r="G34" s="2">
        <f>SUM($F13:G13)</f>
        <v>32</v>
      </c>
      <c r="H34" s="2">
        <f>SUM($F13:H13)</f>
        <v>42</v>
      </c>
      <c r="I34" s="2">
        <f>SUM($F13:I13)</f>
        <v>52</v>
      </c>
      <c r="J34" s="2">
        <f>SUM($F13:J13)</f>
        <v>68</v>
      </c>
      <c r="K34" s="2">
        <f>SUM($F13:K13)</f>
        <v>84</v>
      </c>
      <c r="L34" s="2">
        <f>SUM($F13:L13)</f>
        <v>94</v>
      </c>
      <c r="M34" s="2">
        <f>SUM($F13:M13)</f>
        <v>112</v>
      </c>
      <c r="N34" s="2">
        <f>SUM($F13:N13)</f>
        <v>112</v>
      </c>
      <c r="O34" s="2">
        <f>SUM($F13:O13)</f>
        <v>126</v>
      </c>
      <c r="P34" s="2">
        <f>SUM($F13:P13)</f>
        <v>136</v>
      </c>
      <c r="Q34" s="2">
        <f>SUM($F13:Q13)</f>
        <v>136</v>
      </c>
      <c r="R34" s="2">
        <f>SUM($F13:R13)</f>
        <v>152</v>
      </c>
      <c r="S34" s="2">
        <f>SUM($F13:S13)</f>
        <v>152</v>
      </c>
      <c r="T34" s="2">
        <f>SUM($F13:T13)</f>
        <v>152</v>
      </c>
      <c r="U34" s="2">
        <f>SUM($F13:U13)</f>
        <v>168</v>
      </c>
      <c r="V34" s="2"/>
    </row>
    <row r="35" spans="5:22">
      <c r="F35" s="2">
        <f>SUM($F14:F14)</f>
        <v>16</v>
      </c>
      <c r="G35" s="2">
        <f>SUM($F14:G14)</f>
        <v>16</v>
      </c>
      <c r="H35" s="2">
        <f>SUM($F14:H14)</f>
        <v>26</v>
      </c>
      <c r="I35" s="2">
        <f>SUM($F14:I14)</f>
        <v>36</v>
      </c>
      <c r="J35" s="2">
        <f>SUM($F14:J14)</f>
        <v>36</v>
      </c>
      <c r="K35" s="2">
        <f>SUM($F14:K14)</f>
        <v>40</v>
      </c>
      <c r="L35" s="2">
        <f>SUM($F14:L14)</f>
        <v>50</v>
      </c>
      <c r="M35" s="2">
        <f>SUM($F14:M14)</f>
        <v>66</v>
      </c>
      <c r="N35" s="2">
        <f>SUM($F14:N14)</f>
        <v>82</v>
      </c>
      <c r="O35" s="2">
        <f>SUM($F14:O14)</f>
        <v>102</v>
      </c>
      <c r="P35" s="2">
        <f>SUM($F14:P14)</f>
        <v>118</v>
      </c>
      <c r="Q35" s="2">
        <f>SUM($F14:Q14)</f>
        <v>118</v>
      </c>
      <c r="R35" s="2">
        <f>SUM($F14:R14)</f>
        <v>134</v>
      </c>
      <c r="S35" s="2">
        <f>SUM($F14:S14)</f>
        <v>150</v>
      </c>
      <c r="T35" s="2">
        <f>SUM($F14:T14)</f>
        <v>150</v>
      </c>
      <c r="U35" s="2">
        <f>SUM($F14:U14)</f>
        <v>150</v>
      </c>
      <c r="V35" s="2"/>
    </row>
    <row r="36" spans="5:22">
      <c r="F36" s="2">
        <f>SUM($F15:F15)</f>
        <v>16</v>
      </c>
      <c r="G36" s="2">
        <f>SUM($F15:G15)</f>
        <v>34</v>
      </c>
      <c r="H36" s="2">
        <f>SUM($F15:H15)</f>
        <v>50</v>
      </c>
      <c r="I36" s="2">
        <f>SUM($F15:I15)</f>
        <v>66</v>
      </c>
      <c r="J36" s="2">
        <f>SUM($F15:J15)</f>
        <v>66</v>
      </c>
      <c r="K36" s="2">
        <f>SUM($F15:K15)</f>
        <v>70</v>
      </c>
      <c r="L36" s="2">
        <f>SUM($F15:L15)</f>
        <v>86</v>
      </c>
      <c r="M36" s="2">
        <f>SUM($F15:M15)</f>
        <v>96</v>
      </c>
      <c r="N36" s="2">
        <f>SUM($F15:N15)</f>
        <v>106</v>
      </c>
      <c r="O36" s="2">
        <f>SUM($F15:O15)</f>
        <v>122</v>
      </c>
      <c r="P36" s="2">
        <f>SUM($F15:P15)</f>
        <v>138</v>
      </c>
      <c r="Q36" s="2">
        <f>SUM($F15:Q15)</f>
        <v>138</v>
      </c>
      <c r="R36" s="2">
        <f>SUM($F15:R15)</f>
        <v>138</v>
      </c>
      <c r="S36" s="2">
        <f>SUM($F15:S15)</f>
        <v>138</v>
      </c>
      <c r="T36" s="2">
        <f>SUM($F15:T15)</f>
        <v>138</v>
      </c>
      <c r="U36" s="2">
        <f>SUM($F15:U15)</f>
        <v>148</v>
      </c>
      <c r="V36" s="2"/>
    </row>
    <row r="37" spans="5:22">
      <c r="F37" s="2">
        <f>SUM($F16:F16)</f>
        <v>0</v>
      </c>
      <c r="G37" s="2">
        <f>SUM($F16:G16)</f>
        <v>12</v>
      </c>
      <c r="H37" s="2">
        <f>SUM($F16:H16)</f>
        <v>28</v>
      </c>
      <c r="I37" s="2">
        <f>SUM($F16:I16)</f>
        <v>38</v>
      </c>
      <c r="J37" s="2">
        <f>SUM($F16:J16)</f>
        <v>52</v>
      </c>
      <c r="K37" s="2">
        <f>SUM($F16:K16)</f>
        <v>68</v>
      </c>
      <c r="L37" s="2">
        <f>SUM($F16:L16)</f>
        <v>68</v>
      </c>
      <c r="M37" s="2">
        <f>SUM($F16:M16)</f>
        <v>86</v>
      </c>
      <c r="N37" s="2">
        <f>SUM($F16:N16)</f>
        <v>86</v>
      </c>
      <c r="O37" s="2">
        <f>SUM($F16:O16)</f>
        <v>102</v>
      </c>
      <c r="P37" s="2">
        <f>SUM($F16:P16)</f>
        <v>102</v>
      </c>
      <c r="Q37" s="2">
        <f>SUM($F16:Q16)</f>
        <v>118</v>
      </c>
      <c r="R37" s="2">
        <f>SUM($F16:R16)</f>
        <v>122</v>
      </c>
      <c r="S37" s="2">
        <f>SUM($F16:S16)</f>
        <v>132</v>
      </c>
      <c r="T37" s="2">
        <f>SUM($F16:T16)</f>
        <v>132</v>
      </c>
      <c r="U37" s="2">
        <f>SUM($F16:U16)</f>
        <v>132</v>
      </c>
      <c r="V37" s="2"/>
    </row>
    <row r="38" spans="5:22">
      <c r="F38" s="2">
        <f>SUM($F17:F17)</f>
        <v>0</v>
      </c>
      <c r="G38" s="2">
        <f>SUM($F17:G17)</f>
        <v>0</v>
      </c>
      <c r="H38" s="2">
        <f>SUM($F17:H17)</f>
        <v>16</v>
      </c>
      <c r="I38" s="2">
        <f>SUM($F17:I17)</f>
        <v>34</v>
      </c>
      <c r="J38" s="2">
        <f>SUM($F17:J17)</f>
        <v>34</v>
      </c>
      <c r="K38" s="2">
        <f>SUM($F17:K17)</f>
        <v>38</v>
      </c>
      <c r="L38" s="2">
        <f>SUM($F17:L17)</f>
        <v>48</v>
      </c>
      <c r="M38" s="2">
        <f>SUM($F17:M17)</f>
        <v>66</v>
      </c>
      <c r="N38" s="2">
        <f>SUM($F17:N17)</f>
        <v>76</v>
      </c>
      <c r="O38" s="2">
        <f>SUM($F17:O17)</f>
        <v>92</v>
      </c>
      <c r="P38" s="2">
        <f>SUM($F17:P17)</f>
        <v>92</v>
      </c>
      <c r="Q38" s="2">
        <f>SUM($F17:Q17)</f>
        <v>108</v>
      </c>
      <c r="R38" s="2">
        <f>SUM($F17:R17)</f>
        <v>118</v>
      </c>
      <c r="S38" s="2">
        <f>SUM($F17:S17)</f>
        <v>118</v>
      </c>
      <c r="T38" s="2">
        <f>SUM($F17:T17)</f>
        <v>118</v>
      </c>
      <c r="U38" s="2">
        <f>SUM($F17:U17)</f>
        <v>128</v>
      </c>
      <c r="V38" s="2"/>
    </row>
    <row r="39" spans="5:22">
      <c r="F39" s="2">
        <f>SUM($F18:F18)</f>
        <v>0</v>
      </c>
      <c r="G39" s="2">
        <f>SUM($F18:G18)</f>
        <v>0</v>
      </c>
      <c r="H39" s="2">
        <f>SUM($F18:H18)</f>
        <v>10</v>
      </c>
      <c r="I39" s="2">
        <f>SUM($F18:I18)</f>
        <v>20</v>
      </c>
      <c r="J39" s="2">
        <f>SUM($F18:J18)</f>
        <v>24</v>
      </c>
      <c r="K39" s="2">
        <f>SUM($F18:K18)</f>
        <v>28</v>
      </c>
      <c r="L39" s="2">
        <f>SUM($F18:L18)</f>
        <v>32</v>
      </c>
      <c r="M39" s="2">
        <f>SUM($F18:M18)</f>
        <v>36</v>
      </c>
      <c r="N39" s="2">
        <f>SUM($F18:N18)</f>
        <v>36</v>
      </c>
      <c r="O39" s="2">
        <f>SUM($F18:O18)</f>
        <v>52</v>
      </c>
      <c r="P39" s="2">
        <f>SUM($F18:P18)</f>
        <v>68</v>
      </c>
      <c r="Q39" s="2">
        <f>SUM($F18:Q18)</f>
        <v>84</v>
      </c>
      <c r="R39" s="2">
        <f>SUM($F18:R18)</f>
        <v>88</v>
      </c>
      <c r="S39" s="2">
        <f>SUM($F18:S18)</f>
        <v>88</v>
      </c>
      <c r="T39" s="2">
        <f>SUM($F18:T18)</f>
        <v>88</v>
      </c>
      <c r="U39" s="2">
        <f>SUM($F18:U18)</f>
        <v>88</v>
      </c>
      <c r="V39" s="2"/>
    </row>
    <row r="40" spans="5:22">
      <c r="F40" s="2">
        <f>MAX(F24:F39)</f>
        <v>20</v>
      </c>
      <c r="G40" s="2">
        <f t="shared" ref="G40:U40" si="20">MAX(G24:G39)</f>
        <v>40</v>
      </c>
      <c r="H40" s="2">
        <f t="shared" si="20"/>
        <v>58</v>
      </c>
      <c r="I40" s="2">
        <f t="shared" si="20"/>
        <v>74</v>
      </c>
      <c r="J40" s="2">
        <f t="shared" si="20"/>
        <v>94</v>
      </c>
      <c r="K40" s="2">
        <f t="shared" si="20"/>
        <v>104</v>
      </c>
      <c r="L40" s="2">
        <f t="shared" si="20"/>
        <v>120</v>
      </c>
      <c r="M40" s="2">
        <f t="shared" si="20"/>
        <v>138</v>
      </c>
      <c r="N40" s="2">
        <f t="shared" si="20"/>
        <v>154</v>
      </c>
      <c r="O40" s="2">
        <f t="shared" si="20"/>
        <v>174</v>
      </c>
      <c r="P40" s="2">
        <f t="shared" si="20"/>
        <v>178</v>
      </c>
      <c r="Q40" s="2">
        <f t="shared" si="20"/>
        <v>182</v>
      </c>
      <c r="R40" s="2">
        <f t="shared" si="20"/>
        <v>202</v>
      </c>
      <c r="S40" s="2">
        <f t="shared" si="20"/>
        <v>218</v>
      </c>
      <c r="T40" s="2">
        <f t="shared" si="20"/>
        <v>228</v>
      </c>
      <c r="U40" s="2">
        <f t="shared" si="20"/>
        <v>240</v>
      </c>
      <c r="V40" s="2"/>
    </row>
    <row r="42" spans="5:22">
      <c r="E42" s="1" t="str">
        <f>B3</f>
        <v>Paweł Kikel</v>
      </c>
      <c r="F42" s="10">
        <f t="shared" ref="F42:R42" si="21">F24/F$40</f>
        <v>1</v>
      </c>
      <c r="G42" s="10">
        <f t="shared" si="21"/>
        <v>1</v>
      </c>
      <c r="H42" s="10">
        <f t="shared" si="21"/>
        <v>0.93103448275862066</v>
      </c>
      <c r="I42" s="10">
        <f t="shared" si="21"/>
        <v>0.97297297297297303</v>
      </c>
      <c r="J42" s="10">
        <f t="shared" si="21"/>
        <v>0.93617021276595747</v>
      </c>
      <c r="K42" s="10">
        <f t="shared" si="21"/>
        <v>1</v>
      </c>
      <c r="L42" s="10">
        <f t="shared" si="21"/>
        <v>1</v>
      </c>
      <c r="M42" s="10">
        <f t="shared" si="21"/>
        <v>1</v>
      </c>
      <c r="N42" s="10">
        <f t="shared" si="21"/>
        <v>1</v>
      </c>
      <c r="O42" s="10">
        <f t="shared" si="21"/>
        <v>1</v>
      </c>
      <c r="P42" s="10">
        <f t="shared" si="21"/>
        <v>1</v>
      </c>
      <c r="Q42" s="10">
        <f t="shared" si="21"/>
        <v>1</v>
      </c>
      <c r="R42" s="10">
        <f t="shared" si="21"/>
        <v>1</v>
      </c>
      <c r="S42" s="10">
        <f t="shared" ref="S42:U42" si="22">S24/S$40</f>
        <v>1</v>
      </c>
      <c r="T42" s="10">
        <f t="shared" si="22"/>
        <v>1</v>
      </c>
      <c r="U42" s="10">
        <f t="shared" si="22"/>
        <v>1</v>
      </c>
      <c r="V42" s="10"/>
    </row>
    <row r="43" spans="5:22">
      <c r="E43" s="1" t="str">
        <f t="shared" ref="E43:E57" si="23">B4</f>
        <v>Rafał Augusewicz</v>
      </c>
      <c r="F43" s="10">
        <f t="shared" ref="F43:R43" si="24">F25/F$40</f>
        <v>0.5</v>
      </c>
      <c r="G43" s="10">
        <f t="shared" si="24"/>
        <v>0.7</v>
      </c>
      <c r="H43" s="10">
        <f t="shared" si="24"/>
        <v>0.65517241379310343</v>
      </c>
      <c r="I43" s="10">
        <f t="shared" si="24"/>
        <v>0.7567567567567568</v>
      </c>
      <c r="J43" s="10">
        <f t="shared" si="24"/>
        <v>0.7021276595744681</v>
      </c>
      <c r="K43" s="10">
        <f t="shared" si="24"/>
        <v>0.80769230769230771</v>
      </c>
      <c r="L43" s="10">
        <f t="shared" si="24"/>
        <v>0.83333333333333337</v>
      </c>
      <c r="M43" s="10">
        <f t="shared" si="24"/>
        <v>0.81159420289855078</v>
      </c>
      <c r="N43" s="10">
        <f t="shared" si="24"/>
        <v>0.83116883116883122</v>
      </c>
      <c r="O43" s="10">
        <f t="shared" si="24"/>
        <v>0.82758620689655171</v>
      </c>
      <c r="P43" s="10">
        <f t="shared" si="24"/>
        <v>0.898876404494382</v>
      </c>
      <c r="Q43" s="10">
        <f t="shared" si="24"/>
        <v>0.96703296703296704</v>
      </c>
      <c r="R43" s="10">
        <f t="shared" si="24"/>
        <v>0.93069306930693074</v>
      </c>
      <c r="S43" s="10">
        <f t="shared" ref="S43:U43" si="25">S25/S$40</f>
        <v>0.95412844036697253</v>
      </c>
      <c r="T43" s="10">
        <f t="shared" si="25"/>
        <v>0.95614035087719296</v>
      </c>
      <c r="U43" s="10">
        <f t="shared" si="25"/>
        <v>0.95833333333333337</v>
      </c>
      <c r="V43" s="10"/>
    </row>
    <row r="44" spans="5:22">
      <c r="E44" s="1" t="str">
        <f t="shared" si="23"/>
        <v>Robert "Stanley" Stańczyk</v>
      </c>
      <c r="F44" s="10">
        <f t="shared" ref="F44:R44" si="26">F26/F$40</f>
        <v>1</v>
      </c>
      <c r="G44" s="10">
        <f t="shared" si="26"/>
        <v>0.95</v>
      </c>
      <c r="H44" s="10">
        <f t="shared" si="26"/>
        <v>1</v>
      </c>
      <c r="I44" s="10">
        <f t="shared" si="26"/>
        <v>1</v>
      </c>
      <c r="J44" s="10">
        <f t="shared" si="26"/>
        <v>1</v>
      </c>
      <c r="K44" s="10">
        <f t="shared" si="26"/>
        <v>0.96153846153846156</v>
      </c>
      <c r="L44" s="10">
        <f t="shared" si="26"/>
        <v>0.96666666666666667</v>
      </c>
      <c r="M44" s="10">
        <f t="shared" si="26"/>
        <v>0.98550724637681164</v>
      </c>
      <c r="N44" s="10">
        <f t="shared" si="26"/>
        <v>0.98701298701298701</v>
      </c>
      <c r="O44" s="10">
        <f t="shared" si="26"/>
        <v>0.96551724137931039</v>
      </c>
      <c r="P44" s="10">
        <f t="shared" si="26"/>
        <v>0.9662921348314607</v>
      </c>
      <c r="Q44" s="10">
        <f t="shared" si="26"/>
        <v>0.96703296703296704</v>
      </c>
      <c r="R44" s="10">
        <f t="shared" si="26"/>
        <v>0.92079207920792083</v>
      </c>
      <c r="S44" s="10">
        <f t="shared" ref="S44:U44" si="27">S26/S$40</f>
        <v>0.8990825688073395</v>
      </c>
      <c r="T44" s="10">
        <f t="shared" si="27"/>
        <v>0.90350877192982459</v>
      </c>
      <c r="U44" s="10">
        <f t="shared" si="27"/>
        <v>0.92500000000000004</v>
      </c>
      <c r="V44" s="10"/>
    </row>
    <row r="45" spans="5:22">
      <c r="E45" s="1" t="str">
        <f t="shared" si="23"/>
        <v>Krzysztof "FAZIK" Brzeziński</v>
      </c>
      <c r="F45" s="10">
        <f t="shared" ref="F45:R45" si="28">F27/F$40</f>
        <v>0.2</v>
      </c>
      <c r="G45" s="10">
        <f t="shared" si="28"/>
        <v>0.5</v>
      </c>
      <c r="H45" s="10">
        <f t="shared" si="28"/>
        <v>0.68965517241379315</v>
      </c>
      <c r="I45" s="10">
        <f t="shared" si="28"/>
        <v>0.7567567567567568</v>
      </c>
      <c r="J45" s="10">
        <f t="shared" si="28"/>
        <v>0.7021276595744681</v>
      </c>
      <c r="K45" s="10">
        <f t="shared" si="28"/>
        <v>0.78846153846153844</v>
      </c>
      <c r="L45" s="10">
        <f t="shared" si="28"/>
        <v>0.81666666666666665</v>
      </c>
      <c r="M45" s="10">
        <f t="shared" si="28"/>
        <v>0.85507246376811596</v>
      </c>
      <c r="N45" s="10">
        <f t="shared" si="28"/>
        <v>0.87012987012987009</v>
      </c>
      <c r="O45" s="10">
        <f t="shared" si="28"/>
        <v>0.83908045977011492</v>
      </c>
      <c r="P45" s="10">
        <f t="shared" si="28"/>
        <v>0.93258426966292129</v>
      </c>
      <c r="Q45" s="10">
        <f t="shared" si="28"/>
        <v>0.91208791208791207</v>
      </c>
      <c r="R45" s="10">
        <f t="shared" si="28"/>
        <v>0.87128712871287128</v>
      </c>
      <c r="S45" s="10">
        <f t="shared" ref="S45:U45" si="29">S27/S$40</f>
        <v>0.88073394495412849</v>
      </c>
      <c r="T45" s="10">
        <f t="shared" si="29"/>
        <v>0.84210526315789469</v>
      </c>
      <c r="U45" s="10">
        <f t="shared" si="29"/>
        <v>0.8666666666666667</v>
      </c>
      <c r="V45" s="10"/>
    </row>
    <row r="46" spans="5:22">
      <c r="E46" s="1" t="str">
        <f t="shared" si="23"/>
        <v>Jolanta "Fox" Lisowska</v>
      </c>
      <c r="F46" s="10">
        <f t="shared" ref="F46:R46" si="30">F28/F$40</f>
        <v>0.2</v>
      </c>
      <c r="G46" s="10">
        <f t="shared" si="30"/>
        <v>0.2</v>
      </c>
      <c r="H46" s="10">
        <f t="shared" si="30"/>
        <v>0.27586206896551724</v>
      </c>
      <c r="I46" s="10">
        <f t="shared" si="30"/>
        <v>0.45945945945945948</v>
      </c>
      <c r="J46" s="10">
        <f t="shared" si="30"/>
        <v>0.53191489361702127</v>
      </c>
      <c r="K46" s="10">
        <f t="shared" si="30"/>
        <v>0.57692307692307687</v>
      </c>
      <c r="L46" s="10">
        <f t="shared" si="30"/>
        <v>0.6333333333333333</v>
      </c>
      <c r="M46" s="10">
        <f t="shared" si="30"/>
        <v>0.6811594202898551</v>
      </c>
      <c r="N46" s="10">
        <f t="shared" si="30"/>
        <v>0.72727272727272729</v>
      </c>
      <c r="O46" s="10">
        <f t="shared" si="30"/>
        <v>0.73563218390804597</v>
      </c>
      <c r="P46" s="10">
        <f t="shared" si="30"/>
        <v>0.8089887640449438</v>
      </c>
      <c r="Q46" s="10">
        <f t="shared" si="30"/>
        <v>0.84615384615384615</v>
      </c>
      <c r="R46" s="10">
        <f t="shared" si="30"/>
        <v>0.78217821782178221</v>
      </c>
      <c r="S46" s="10">
        <f t="shared" ref="S46:U46" si="31">S28/S$40</f>
        <v>0.79816513761467889</v>
      </c>
      <c r="T46" s="10">
        <f t="shared" si="31"/>
        <v>0.80701754385964908</v>
      </c>
      <c r="U46" s="10">
        <f t="shared" si="31"/>
        <v>0.84166666666666667</v>
      </c>
      <c r="V46" s="10"/>
    </row>
    <row r="47" spans="5:22">
      <c r="E47" s="1" t="str">
        <f t="shared" si="23"/>
        <v>Leszek "Haris" Jęczkowski</v>
      </c>
      <c r="F47" s="10">
        <f t="shared" ref="F47:R47" si="32">F29/F$40</f>
        <v>0.5</v>
      </c>
      <c r="G47" s="10">
        <f t="shared" si="32"/>
        <v>0.5</v>
      </c>
      <c r="H47" s="10">
        <f t="shared" si="32"/>
        <v>0.62068965517241381</v>
      </c>
      <c r="I47" s="10">
        <f t="shared" si="32"/>
        <v>0.70270270270270274</v>
      </c>
      <c r="J47" s="10">
        <f t="shared" si="32"/>
        <v>0.65957446808510634</v>
      </c>
      <c r="K47" s="10">
        <f t="shared" si="32"/>
        <v>0.78846153846153844</v>
      </c>
      <c r="L47" s="10">
        <f t="shared" si="32"/>
        <v>0.83333333333333337</v>
      </c>
      <c r="M47" s="10">
        <f t="shared" si="32"/>
        <v>0.86956521739130432</v>
      </c>
      <c r="N47" s="10">
        <f t="shared" si="32"/>
        <v>0.8441558441558441</v>
      </c>
      <c r="O47" s="10">
        <f t="shared" si="32"/>
        <v>0.83908045977011492</v>
      </c>
      <c r="P47" s="10">
        <f t="shared" si="32"/>
        <v>0.9101123595505618</v>
      </c>
      <c r="Q47" s="10">
        <f t="shared" si="32"/>
        <v>0.91208791208791207</v>
      </c>
      <c r="R47" s="10">
        <f t="shared" si="32"/>
        <v>0.90099009900990101</v>
      </c>
      <c r="S47" s="10">
        <f t="shared" ref="S47:U47" si="33">S29/S$40</f>
        <v>0.90825688073394495</v>
      </c>
      <c r="T47" s="10">
        <f t="shared" si="33"/>
        <v>0.86842105263157898</v>
      </c>
      <c r="U47" s="10">
        <f t="shared" si="33"/>
        <v>0.82499999999999996</v>
      </c>
      <c r="V47" s="10"/>
    </row>
    <row r="48" spans="5:22">
      <c r="E48" s="1" t="str">
        <f t="shared" si="23"/>
        <v>Kacper Zawalski</v>
      </c>
      <c r="F48" s="10">
        <f t="shared" ref="F48:R48" si="34">F30/F$40</f>
        <v>0</v>
      </c>
      <c r="G48" s="10">
        <f t="shared" si="34"/>
        <v>0.25</v>
      </c>
      <c r="H48" s="10">
        <f t="shared" si="34"/>
        <v>0.44827586206896552</v>
      </c>
      <c r="I48" s="10">
        <f t="shared" si="34"/>
        <v>0.56756756756756754</v>
      </c>
      <c r="J48" s="10">
        <f t="shared" si="34"/>
        <v>0.55319148936170215</v>
      </c>
      <c r="K48" s="10">
        <f t="shared" si="34"/>
        <v>0.65384615384615385</v>
      </c>
      <c r="L48" s="10">
        <f t="shared" si="34"/>
        <v>0.7</v>
      </c>
      <c r="M48" s="10">
        <f t="shared" si="34"/>
        <v>0.75362318840579712</v>
      </c>
      <c r="N48" s="10">
        <f t="shared" si="34"/>
        <v>0.67532467532467533</v>
      </c>
      <c r="O48" s="10">
        <f t="shared" si="34"/>
        <v>0.68965517241379315</v>
      </c>
      <c r="P48" s="10">
        <f t="shared" si="34"/>
        <v>0.7865168539325843</v>
      </c>
      <c r="Q48" s="10">
        <f t="shared" si="34"/>
        <v>0.8571428571428571</v>
      </c>
      <c r="R48" s="10">
        <f t="shared" si="34"/>
        <v>0.85148514851485146</v>
      </c>
      <c r="S48" s="10">
        <f t="shared" ref="S48:U48" si="35">S30/S$40</f>
        <v>0.86238532110091748</v>
      </c>
      <c r="T48" s="10">
        <f t="shared" si="35"/>
        <v>0.84210526315789469</v>
      </c>
      <c r="U48" s="10">
        <f t="shared" si="35"/>
        <v>0.81666666666666665</v>
      </c>
      <c r="V48" s="10"/>
    </row>
    <row r="49" spans="5:22">
      <c r="E49" s="1" t="str">
        <f t="shared" si="23"/>
        <v>Radosław "Shogun" Wiśniewski</v>
      </c>
      <c r="F49" s="10">
        <f t="shared" ref="F49:R49" si="36">F31/F$40</f>
        <v>0.8</v>
      </c>
      <c r="G49" s="10">
        <f t="shared" si="36"/>
        <v>0.65</v>
      </c>
      <c r="H49" s="10">
        <f t="shared" si="36"/>
        <v>0.62068965517241381</v>
      </c>
      <c r="I49" s="10">
        <f t="shared" si="36"/>
        <v>0.70270270270270274</v>
      </c>
      <c r="J49" s="10">
        <f t="shared" si="36"/>
        <v>0.55319148936170215</v>
      </c>
      <c r="K49" s="10">
        <f t="shared" si="36"/>
        <v>0.59615384615384615</v>
      </c>
      <c r="L49" s="10">
        <f t="shared" si="36"/>
        <v>0.65</v>
      </c>
      <c r="M49" s="10">
        <f t="shared" si="36"/>
        <v>0.69565217391304346</v>
      </c>
      <c r="N49" s="10">
        <f t="shared" si="36"/>
        <v>0.72727272727272729</v>
      </c>
      <c r="O49" s="10">
        <f t="shared" si="36"/>
        <v>0.70114942528735635</v>
      </c>
      <c r="P49" s="10">
        <f t="shared" si="36"/>
        <v>0.7415730337078652</v>
      </c>
      <c r="Q49" s="10">
        <f t="shared" si="36"/>
        <v>0.81318681318681318</v>
      </c>
      <c r="R49" s="10">
        <f t="shared" si="36"/>
        <v>0.78217821782178221</v>
      </c>
      <c r="S49" s="10">
        <f t="shared" ref="S49:U49" si="37">S31/S$40</f>
        <v>0.79816513761467889</v>
      </c>
      <c r="T49" s="10">
        <f t="shared" si="37"/>
        <v>0.76315789473684215</v>
      </c>
      <c r="U49" s="10">
        <f t="shared" si="37"/>
        <v>0.8</v>
      </c>
      <c r="V49" s="10"/>
    </row>
    <row r="50" spans="5:22">
      <c r="E50" s="1" t="str">
        <f t="shared" si="23"/>
        <v>Maciek Chmielewski</v>
      </c>
      <c r="F50" s="10">
        <f t="shared" ref="F50:R50" si="38">F32/F$40</f>
        <v>0.8</v>
      </c>
      <c r="G50" s="10">
        <f t="shared" si="38"/>
        <v>0.8</v>
      </c>
      <c r="H50" s="10">
        <f t="shared" si="38"/>
        <v>0.72413793103448276</v>
      </c>
      <c r="I50" s="10">
        <f t="shared" si="38"/>
        <v>0.70270270270270274</v>
      </c>
      <c r="J50" s="10">
        <f t="shared" si="38"/>
        <v>0.72340425531914898</v>
      </c>
      <c r="K50" s="10">
        <f t="shared" si="38"/>
        <v>0.80769230769230771</v>
      </c>
      <c r="L50" s="10">
        <f t="shared" si="38"/>
        <v>0.78333333333333333</v>
      </c>
      <c r="M50" s="10">
        <f t="shared" si="38"/>
        <v>0.81159420289855078</v>
      </c>
      <c r="N50" s="10">
        <f t="shared" si="38"/>
        <v>0.75324675324675328</v>
      </c>
      <c r="O50" s="10">
        <f t="shared" si="38"/>
        <v>0.75862068965517238</v>
      </c>
      <c r="P50" s="10">
        <f t="shared" si="38"/>
        <v>0.8314606741573034</v>
      </c>
      <c r="Q50" s="10">
        <f t="shared" si="38"/>
        <v>0.81318681318681318</v>
      </c>
      <c r="R50" s="10">
        <f t="shared" si="38"/>
        <v>0.80198019801980203</v>
      </c>
      <c r="S50" s="10">
        <f t="shared" ref="S50:U50" si="39">S32/S$40</f>
        <v>0.78899082568807344</v>
      </c>
      <c r="T50" s="10">
        <f t="shared" si="39"/>
        <v>0.79824561403508776</v>
      </c>
      <c r="U50" s="10">
        <f t="shared" si="39"/>
        <v>0.7583333333333333</v>
      </c>
      <c r="V50" s="10"/>
    </row>
    <row r="51" spans="5:22">
      <c r="E51" s="1" t="str">
        <f t="shared" si="23"/>
        <v>Marcin Walczak</v>
      </c>
      <c r="F51" s="10">
        <f t="shared" ref="F51:R51" si="40">F33/F$40</f>
        <v>0.2</v>
      </c>
      <c r="G51" s="10">
        <f t="shared" si="40"/>
        <v>0.35</v>
      </c>
      <c r="H51" s="10">
        <f t="shared" si="40"/>
        <v>0.58620689655172409</v>
      </c>
      <c r="I51" s="10">
        <f t="shared" si="40"/>
        <v>0.70270270270270274</v>
      </c>
      <c r="J51" s="10">
        <f t="shared" si="40"/>
        <v>0.5957446808510638</v>
      </c>
      <c r="K51" s="10">
        <f t="shared" si="40"/>
        <v>0.69230769230769229</v>
      </c>
      <c r="L51" s="10">
        <f t="shared" si="40"/>
        <v>0.73333333333333328</v>
      </c>
      <c r="M51" s="10">
        <f t="shared" si="40"/>
        <v>0.76811594202898548</v>
      </c>
      <c r="N51" s="10">
        <f t="shared" si="40"/>
        <v>0.75324675324675328</v>
      </c>
      <c r="O51" s="10">
        <f t="shared" si="40"/>
        <v>0.75862068965517238</v>
      </c>
      <c r="P51" s="10">
        <f t="shared" si="40"/>
        <v>0.7415730337078652</v>
      </c>
      <c r="Q51" s="10">
        <f t="shared" si="40"/>
        <v>0.81318681318681318</v>
      </c>
      <c r="R51" s="10">
        <f t="shared" si="40"/>
        <v>0.81188118811881194</v>
      </c>
      <c r="S51" s="10">
        <f t="shared" ref="S51:U51" si="41">S33/S$40</f>
        <v>0.77064220183486243</v>
      </c>
      <c r="T51" s="10">
        <f t="shared" si="41"/>
        <v>0.73684210526315785</v>
      </c>
      <c r="U51" s="10">
        <f t="shared" si="41"/>
        <v>0.7</v>
      </c>
      <c r="V51" s="10"/>
    </row>
    <row r="52" spans="5:22">
      <c r="E52" s="1" t="str">
        <f t="shared" si="23"/>
        <v>Kostiantyn Fedotov</v>
      </c>
      <c r="F52" s="10">
        <f t="shared" ref="F52:R52" si="42">F34/F$40</f>
        <v>0.8</v>
      </c>
      <c r="G52" s="10">
        <f t="shared" si="42"/>
        <v>0.8</v>
      </c>
      <c r="H52" s="10">
        <f t="shared" si="42"/>
        <v>0.72413793103448276</v>
      </c>
      <c r="I52" s="10">
        <f t="shared" si="42"/>
        <v>0.70270270270270274</v>
      </c>
      <c r="J52" s="10">
        <f t="shared" si="42"/>
        <v>0.72340425531914898</v>
      </c>
      <c r="K52" s="10">
        <f t="shared" si="42"/>
        <v>0.80769230769230771</v>
      </c>
      <c r="L52" s="10">
        <f t="shared" si="42"/>
        <v>0.78333333333333333</v>
      </c>
      <c r="M52" s="10">
        <f t="shared" si="42"/>
        <v>0.81159420289855078</v>
      </c>
      <c r="N52" s="10">
        <f t="shared" si="42"/>
        <v>0.72727272727272729</v>
      </c>
      <c r="O52" s="10">
        <f t="shared" si="42"/>
        <v>0.72413793103448276</v>
      </c>
      <c r="P52" s="10">
        <f t="shared" si="42"/>
        <v>0.7640449438202247</v>
      </c>
      <c r="Q52" s="10">
        <f t="shared" si="42"/>
        <v>0.74725274725274726</v>
      </c>
      <c r="R52" s="10">
        <f t="shared" si="42"/>
        <v>0.75247524752475248</v>
      </c>
      <c r="S52" s="10">
        <f t="shared" ref="S52:U52" si="43">S34/S$40</f>
        <v>0.69724770642201839</v>
      </c>
      <c r="T52" s="10">
        <f t="shared" si="43"/>
        <v>0.66666666666666663</v>
      </c>
      <c r="U52" s="10">
        <f t="shared" si="43"/>
        <v>0.7</v>
      </c>
      <c r="V52" s="10"/>
    </row>
    <row r="53" spans="5:22">
      <c r="E53" s="1" t="str">
        <f t="shared" si="23"/>
        <v>Paweł Bazylczyk</v>
      </c>
      <c r="F53" s="10">
        <f t="shared" ref="F53:R53" si="44">F35/F$40</f>
        <v>0.8</v>
      </c>
      <c r="G53" s="10">
        <f t="shared" si="44"/>
        <v>0.4</v>
      </c>
      <c r="H53" s="10">
        <f t="shared" si="44"/>
        <v>0.44827586206896552</v>
      </c>
      <c r="I53" s="10">
        <f t="shared" si="44"/>
        <v>0.48648648648648651</v>
      </c>
      <c r="J53" s="10">
        <f t="shared" si="44"/>
        <v>0.38297872340425532</v>
      </c>
      <c r="K53" s="10">
        <f t="shared" si="44"/>
        <v>0.38461538461538464</v>
      </c>
      <c r="L53" s="10">
        <f t="shared" si="44"/>
        <v>0.41666666666666669</v>
      </c>
      <c r="M53" s="10">
        <f t="shared" si="44"/>
        <v>0.47826086956521741</v>
      </c>
      <c r="N53" s="10">
        <f t="shared" si="44"/>
        <v>0.53246753246753242</v>
      </c>
      <c r="O53" s="10">
        <f t="shared" si="44"/>
        <v>0.58620689655172409</v>
      </c>
      <c r="P53" s="10">
        <f t="shared" si="44"/>
        <v>0.6629213483146067</v>
      </c>
      <c r="Q53" s="10">
        <f t="shared" si="44"/>
        <v>0.64835164835164838</v>
      </c>
      <c r="R53" s="10">
        <f t="shared" si="44"/>
        <v>0.6633663366336634</v>
      </c>
      <c r="S53" s="10">
        <f t="shared" ref="S53:U53" si="45">S35/S$40</f>
        <v>0.68807339449541283</v>
      </c>
      <c r="T53" s="10">
        <f t="shared" si="45"/>
        <v>0.65789473684210531</v>
      </c>
      <c r="U53" s="10">
        <f t="shared" si="45"/>
        <v>0.625</v>
      </c>
      <c r="V53" s="10"/>
    </row>
    <row r="54" spans="5:22">
      <c r="E54" s="1" t="str">
        <f t="shared" si="23"/>
        <v>Piotr Oroński</v>
      </c>
      <c r="F54" s="10">
        <f t="shared" ref="F54:R54" si="46">F36/F$40</f>
        <v>0.8</v>
      </c>
      <c r="G54" s="10">
        <f t="shared" si="46"/>
        <v>0.85</v>
      </c>
      <c r="H54" s="10">
        <f t="shared" si="46"/>
        <v>0.86206896551724133</v>
      </c>
      <c r="I54" s="10">
        <f t="shared" si="46"/>
        <v>0.89189189189189189</v>
      </c>
      <c r="J54" s="10">
        <f t="shared" si="46"/>
        <v>0.7021276595744681</v>
      </c>
      <c r="K54" s="10">
        <f t="shared" si="46"/>
        <v>0.67307692307692313</v>
      </c>
      <c r="L54" s="10">
        <f t="shared" si="46"/>
        <v>0.71666666666666667</v>
      </c>
      <c r="M54" s="10">
        <f t="shared" si="46"/>
        <v>0.69565217391304346</v>
      </c>
      <c r="N54" s="10">
        <f t="shared" si="46"/>
        <v>0.68831168831168832</v>
      </c>
      <c r="O54" s="10">
        <f t="shared" si="46"/>
        <v>0.70114942528735635</v>
      </c>
      <c r="P54" s="10">
        <f t="shared" si="46"/>
        <v>0.7752808988764045</v>
      </c>
      <c r="Q54" s="10">
        <f t="shared" si="46"/>
        <v>0.75824175824175821</v>
      </c>
      <c r="R54" s="10">
        <f t="shared" si="46"/>
        <v>0.68316831683168322</v>
      </c>
      <c r="S54" s="10">
        <f t="shared" ref="S54:U54" si="47">S36/S$40</f>
        <v>0.6330275229357798</v>
      </c>
      <c r="T54" s="10">
        <f t="shared" si="47"/>
        <v>0.60526315789473684</v>
      </c>
      <c r="U54" s="10">
        <f t="shared" si="47"/>
        <v>0.6166666666666667</v>
      </c>
      <c r="V54" s="10"/>
    </row>
    <row r="55" spans="5:22">
      <c r="E55" s="1" t="str">
        <f t="shared" si="23"/>
        <v>Iwona Orońska</v>
      </c>
      <c r="F55" s="10">
        <f t="shared" ref="F55:R55" si="48">F37/F$40</f>
        <v>0</v>
      </c>
      <c r="G55" s="10">
        <f t="shared" si="48"/>
        <v>0.3</v>
      </c>
      <c r="H55" s="10">
        <f t="shared" si="48"/>
        <v>0.48275862068965519</v>
      </c>
      <c r="I55" s="10">
        <f t="shared" si="48"/>
        <v>0.51351351351351349</v>
      </c>
      <c r="J55" s="10">
        <f t="shared" si="48"/>
        <v>0.55319148936170215</v>
      </c>
      <c r="K55" s="10">
        <f t="shared" si="48"/>
        <v>0.65384615384615385</v>
      </c>
      <c r="L55" s="10">
        <f t="shared" si="48"/>
        <v>0.56666666666666665</v>
      </c>
      <c r="M55" s="10">
        <f t="shared" si="48"/>
        <v>0.62318840579710144</v>
      </c>
      <c r="N55" s="10">
        <f t="shared" si="48"/>
        <v>0.55844155844155841</v>
      </c>
      <c r="O55" s="10">
        <f t="shared" si="48"/>
        <v>0.58620689655172409</v>
      </c>
      <c r="P55" s="10">
        <f t="shared" si="48"/>
        <v>0.5730337078651685</v>
      </c>
      <c r="Q55" s="10">
        <f t="shared" si="48"/>
        <v>0.64835164835164838</v>
      </c>
      <c r="R55" s="10">
        <f t="shared" si="48"/>
        <v>0.60396039603960394</v>
      </c>
      <c r="S55" s="10">
        <f t="shared" ref="S55:U55" si="49">S37/S$40</f>
        <v>0.60550458715596334</v>
      </c>
      <c r="T55" s="10">
        <f t="shared" si="49"/>
        <v>0.57894736842105265</v>
      </c>
      <c r="U55" s="10">
        <f t="shared" si="49"/>
        <v>0.55000000000000004</v>
      </c>
      <c r="V55" s="10"/>
    </row>
    <row r="56" spans="5:22">
      <c r="E56" s="1" t="str">
        <f t="shared" si="23"/>
        <v>Krystian Stępień</v>
      </c>
      <c r="F56" s="10">
        <f t="shared" ref="F56:U56" si="50">F38/F$40</f>
        <v>0</v>
      </c>
      <c r="G56" s="10">
        <f t="shared" si="50"/>
        <v>0</v>
      </c>
      <c r="H56" s="10">
        <f t="shared" si="50"/>
        <v>0.27586206896551724</v>
      </c>
      <c r="I56" s="10">
        <f t="shared" si="50"/>
        <v>0.45945945945945948</v>
      </c>
      <c r="J56" s="10">
        <f t="shared" si="50"/>
        <v>0.36170212765957449</v>
      </c>
      <c r="K56" s="10">
        <f t="shared" si="50"/>
        <v>0.36538461538461536</v>
      </c>
      <c r="L56" s="10">
        <f t="shared" si="50"/>
        <v>0.4</v>
      </c>
      <c r="M56" s="10">
        <f t="shared" si="50"/>
        <v>0.47826086956521741</v>
      </c>
      <c r="N56" s="10">
        <f t="shared" si="50"/>
        <v>0.4935064935064935</v>
      </c>
      <c r="O56" s="10">
        <f t="shared" si="50"/>
        <v>0.52873563218390807</v>
      </c>
      <c r="P56" s="10">
        <f t="shared" si="50"/>
        <v>0.5168539325842697</v>
      </c>
      <c r="Q56" s="10">
        <f t="shared" si="50"/>
        <v>0.59340659340659341</v>
      </c>
      <c r="R56" s="10">
        <f t="shared" si="50"/>
        <v>0.58415841584158412</v>
      </c>
      <c r="S56" s="10">
        <f t="shared" si="50"/>
        <v>0.54128440366972475</v>
      </c>
      <c r="T56" s="10">
        <f t="shared" si="50"/>
        <v>0.51754385964912286</v>
      </c>
      <c r="U56" s="10">
        <f t="shared" si="50"/>
        <v>0.53333333333333333</v>
      </c>
    </row>
    <row r="57" spans="5:22">
      <c r="E57" s="1" t="str">
        <f t="shared" si="23"/>
        <v>Piotr Jezierski</v>
      </c>
      <c r="F57" s="10">
        <f t="shared" ref="F57:U57" si="51">F39/F$40</f>
        <v>0</v>
      </c>
      <c r="G57" s="10">
        <f t="shared" si="51"/>
        <v>0</v>
      </c>
      <c r="H57" s="10">
        <f t="shared" si="51"/>
        <v>0.17241379310344829</v>
      </c>
      <c r="I57" s="10">
        <f t="shared" si="51"/>
        <v>0.27027027027027029</v>
      </c>
      <c r="J57" s="10">
        <f t="shared" si="51"/>
        <v>0.25531914893617019</v>
      </c>
      <c r="K57" s="10">
        <f t="shared" si="51"/>
        <v>0.26923076923076922</v>
      </c>
      <c r="L57" s="10">
        <f t="shared" si="51"/>
        <v>0.26666666666666666</v>
      </c>
      <c r="M57" s="10">
        <f t="shared" si="51"/>
        <v>0.2608695652173913</v>
      </c>
      <c r="N57" s="10">
        <f t="shared" si="51"/>
        <v>0.23376623376623376</v>
      </c>
      <c r="O57" s="10">
        <f t="shared" si="51"/>
        <v>0.2988505747126437</v>
      </c>
      <c r="P57" s="10">
        <f t="shared" si="51"/>
        <v>0.38202247191011235</v>
      </c>
      <c r="Q57" s="10">
        <f t="shared" si="51"/>
        <v>0.46153846153846156</v>
      </c>
      <c r="R57" s="10">
        <f t="shared" si="51"/>
        <v>0.43564356435643564</v>
      </c>
      <c r="S57" s="10">
        <f t="shared" si="51"/>
        <v>0.40366972477064222</v>
      </c>
      <c r="T57" s="10">
        <f t="shared" si="51"/>
        <v>0.38596491228070173</v>
      </c>
      <c r="U57" s="10">
        <f t="shared" si="51"/>
        <v>0.36666666666666664</v>
      </c>
    </row>
  </sheetData>
  <mergeCells count="22">
    <mergeCell ref="W1:Z1"/>
    <mergeCell ref="S1:S2"/>
    <mergeCell ref="T1:T2"/>
    <mergeCell ref="U1:U2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50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4">
        <v>7</v>
      </c>
      <c r="M1" s="84">
        <v>8</v>
      </c>
      <c r="N1" s="84">
        <v>9</v>
      </c>
      <c r="O1" s="84">
        <v>10</v>
      </c>
      <c r="P1" s="84">
        <v>11</v>
      </c>
      <c r="Q1" s="84">
        <v>12</v>
      </c>
      <c r="R1" s="84">
        <v>13</v>
      </c>
      <c r="S1" s="89"/>
      <c r="T1" s="89"/>
      <c r="U1" s="89"/>
      <c r="V1" s="89"/>
      <c r="W1" s="89"/>
      <c r="X1" s="70"/>
      <c r="Y1" s="83" t="s">
        <v>32</v>
      </c>
      <c r="Z1" s="83"/>
      <c r="AA1" s="83"/>
      <c r="AB1" s="83"/>
      <c r="AC1" s="29" t="s">
        <v>36</v>
      </c>
      <c r="AD1" s="76">
        <v>325</v>
      </c>
    </row>
    <row r="2" spans="1:30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77">
        <v>0</v>
      </c>
      <c r="T2" s="77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93</v>
      </c>
      <c r="C3" s="12" t="s">
        <v>5</v>
      </c>
      <c r="D3" s="18" t="s">
        <v>6</v>
      </c>
      <c r="E3" s="15">
        <f t="shared" ref="E3:E12" si="0">SUM(F3:R3)</f>
        <v>266</v>
      </c>
      <c r="F3" s="20">
        <v>23</v>
      </c>
      <c r="G3" s="20">
        <v>21</v>
      </c>
      <c r="H3" s="20">
        <v>20</v>
      </c>
      <c r="I3" s="20">
        <v>21</v>
      </c>
      <c r="J3" s="20">
        <v>22</v>
      </c>
      <c r="K3" s="20">
        <v>21</v>
      </c>
      <c r="L3" s="20">
        <v>21</v>
      </c>
      <c r="M3" s="20">
        <v>19</v>
      </c>
      <c r="N3" s="20">
        <v>23</v>
      </c>
      <c r="O3" s="20">
        <v>19</v>
      </c>
      <c r="P3" s="20">
        <v>19</v>
      </c>
      <c r="Q3" s="20">
        <v>20</v>
      </c>
      <c r="R3" s="20">
        <v>17</v>
      </c>
      <c r="S3" s="20"/>
      <c r="T3" s="20">
        <v>4</v>
      </c>
      <c r="U3" s="20">
        <v>4</v>
      </c>
      <c r="V3" s="20">
        <v>5</v>
      </c>
      <c r="W3" s="20">
        <v>4</v>
      </c>
      <c r="X3" s="20"/>
      <c r="AC3">
        <f t="shared" ref="AC3:AC7" si="1">E3-$AD$1</f>
        <v>-59</v>
      </c>
      <c r="AD3" s="28">
        <f t="shared" ref="AD3:AD7" si="2">E3/$AD$1</f>
        <v>0.81846153846153846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245</v>
      </c>
      <c r="F4" s="21">
        <v>21</v>
      </c>
      <c r="G4" s="21">
        <v>23</v>
      </c>
      <c r="H4" s="21">
        <v>20</v>
      </c>
      <c r="I4" s="21">
        <v>22</v>
      </c>
      <c r="J4" s="16">
        <v>16</v>
      </c>
      <c r="K4" s="16">
        <v>20</v>
      </c>
      <c r="L4" s="16">
        <v>17</v>
      </c>
      <c r="M4" s="16">
        <v>21</v>
      </c>
      <c r="N4" s="16">
        <v>15</v>
      </c>
      <c r="O4" s="16">
        <v>16</v>
      </c>
      <c r="P4" s="16">
        <v>16</v>
      </c>
      <c r="Q4" s="16">
        <v>15</v>
      </c>
      <c r="R4" s="16">
        <v>23</v>
      </c>
      <c r="S4" s="16"/>
      <c r="T4" s="16">
        <v>5</v>
      </c>
      <c r="U4" s="16">
        <v>5</v>
      </c>
      <c r="V4" s="16">
        <v>5</v>
      </c>
      <c r="W4" s="16">
        <v>5</v>
      </c>
      <c r="X4" s="16">
        <v>3</v>
      </c>
      <c r="Y4">
        <f>E3-E4</f>
        <v>21</v>
      </c>
      <c r="Z4" s="28">
        <f t="shared" ref="Z4:Z7" si="3">E4/E3</f>
        <v>0.92105263157894735</v>
      </c>
      <c r="AA4">
        <f t="shared" ref="AA4:AA7" si="4">E4-E$3</f>
        <v>-21</v>
      </c>
      <c r="AB4" s="28">
        <f t="shared" ref="AB4:AB7" si="5">E4/E$3</f>
        <v>0.92105263157894735</v>
      </c>
      <c r="AC4">
        <f t="shared" si="1"/>
        <v>-80</v>
      </c>
      <c r="AD4" s="28">
        <f t="shared" si="2"/>
        <v>0.75384615384615383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238</v>
      </c>
      <c r="F5" s="20">
        <v>21</v>
      </c>
      <c r="G5" s="20">
        <v>21</v>
      </c>
      <c r="H5" s="20">
        <v>19</v>
      </c>
      <c r="I5" s="20">
        <v>21</v>
      </c>
      <c r="J5" s="20">
        <v>19</v>
      </c>
      <c r="K5" s="20">
        <v>18</v>
      </c>
      <c r="L5" s="20">
        <v>19</v>
      </c>
      <c r="M5" s="20">
        <v>16</v>
      </c>
      <c r="N5" s="20">
        <v>17</v>
      </c>
      <c r="O5" s="20">
        <v>13</v>
      </c>
      <c r="P5" s="20">
        <v>21</v>
      </c>
      <c r="Q5" s="20">
        <v>16</v>
      </c>
      <c r="R5" s="20">
        <v>17</v>
      </c>
      <c r="S5" s="20"/>
      <c r="T5" s="20">
        <v>3</v>
      </c>
      <c r="U5" s="20">
        <v>5</v>
      </c>
      <c r="V5" s="20">
        <v>5</v>
      </c>
      <c r="W5" s="20">
        <v>4</v>
      </c>
      <c r="X5" s="20"/>
      <c r="Y5">
        <f t="shared" ref="Y5:Y12" si="6">E4-E5</f>
        <v>7</v>
      </c>
      <c r="Z5" s="28">
        <f t="shared" si="3"/>
        <v>0.97142857142857142</v>
      </c>
      <c r="AA5">
        <f t="shared" si="4"/>
        <v>-28</v>
      </c>
      <c r="AB5" s="28">
        <f t="shared" si="5"/>
        <v>0.89473684210526316</v>
      </c>
      <c r="AC5">
        <f t="shared" si="1"/>
        <v>-87</v>
      </c>
      <c r="AD5" s="28">
        <f t="shared" si="2"/>
        <v>0.73230769230769233</v>
      </c>
    </row>
    <row r="6" spans="1:30">
      <c r="A6" s="11">
        <v>4</v>
      </c>
      <c r="B6" s="13" t="s">
        <v>85</v>
      </c>
      <c r="C6" s="12" t="s">
        <v>5</v>
      </c>
      <c r="D6" s="18" t="s">
        <v>10</v>
      </c>
      <c r="E6" s="15">
        <f t="shared" si="0"/>
        <v>231</v>
      </c>
      <c r="F6" s="16">
        <v>22</v>
      </c>
      <c r="G6" s="16">
        <v>21</v>
      </c>
      <c r="H6" s="16">
        <v>18</v>
      </c>
      <c r="I6" s="16">
        <v>19</v>
      </c>
      <c r="J6" s="16">
        <v>20</v>
      </c>
      <c r="K6" s="16">
        <v>18</v>
      </c>
      <c r="L6" s="16">
        <v>19</v>
      </c>
      <c r="M6" s="16">
        <v>18</v>
      </c>
      <c r="N6" s="16">
        <v>15</v>
      </c>
      <c r="O6" s="16">
        <v>11</v>
      </c>
      <c r="P6" s="16">
        <v>13</v>
      </c>
      <c r="Q6" s="16">
        <v>13</v>
      </c>
      <c r="R6" s="16">
        <v>24</v>
      </c>
      <c r="S6" s="16"/>
      <c r="T6" s="16">
        <v>5</v>
      </c>
      <c r="U6" s="16">
        <v>5</v>
      </c>
      <c r="V6" s="16">
        <v>4</v>
      </c>
      <c r="W6" s="16">
        <v>5</v>
      </c>
      <c r="X6" s="16">
        <v>5</v>
      </c>
      <c r="Y6">
        <f t="shared" si="6"/>
        <v>7</v>
      </c>
      <c r="Z6" s="28">
        <f t="shared" si="3"/>
        <v>0.97058823529411764</v>
      </c>
      <c r="AA6">
        <f t="shared" si="4"/>
        <v>-35</v>
      </c>
      <c r="AB6" s="28">
        <f t="shared" si="5"/>
        <v>0.86842105263157898</v>
      </c>
      <c r="AC6">
        <f t="shared" si="1"/>
        <v>-94</v>
      </c>
      <c r="AD6" s="28">
        <f t="shared" si="2"/>
        <v>0.71076923076923082</v>
      </c>
    </row>
    <row r="7" spans="1:30">
      <c r="A7" s="11">
        <v>5</v>
      </c>
      <c r="B7" s="13" t="s">
        <v>84</v>
      </c>
      <c r="C7" s="14" t="s">
        <v>5</v>
      </c>
      <c r="D7" s="14" t="s">
        <v>10</v>
      </c>
      <c r="E7" s="15">
        <f t="shared" si="0"/>
        <v>228</v>
      </c>
      <c r="F7" s="20">
        <v>21</v>
      </c>
      <c r="G7" s="20">
        <v>22</v>
      </c>
      <c r="H7" s="20">
        <v>22</v>
      </c>
      <c r="I7" s="20">
        <v>21</v>
      </c>
      <c r="J7" s="20">
        <v>18</v>
      </c>
      <c r="K7" s="20">
        <v>15</v>
      </c>
      <c r="L7" s="20">
        <v>15</v>
      </c>
      <c r="M7" s="20">
        <v>19</v>
      </c>
      <c r="N7" s="20">
        <v>17</v>
      </c>
      <c r="O7" s="20">
        <v>13</v>
      </c>
      <c r="P7" s="20">
        <v>12</v>
      </c>
      <c r="Q7" s="20">
        <v>12</v>
      </c>
      <c r="R7" s="20">
        <v>21</v>
      </c>
      <c r="S7" s="20"/>
      <c r="T7" s="20">
        <v>4</v>
      </c>
      <c r="U7" s="20">
        <v>4</v>
      </c>
      <c r="V7" s="20">
        <v>4</v>
      </c>
      <c r="W7" s="20">
        <v>5</v>
      </c>
      <c r="X7" s="20">
        <v>4</v>
      </c>
      <c r="Y7">
        <f t="shared" si="6"/>
        <v>3</v>
      </c>
      <c r="Z7" s="28">
        <f t="shared" si="3"/>
        <v>0.98701298701298701</v>
      </c>
      <c r="AA7">
        <f t="shared" si="4"/>
        <v>-38</v>
      </c>
      <c r="AB7" s="28">
        <f t="shared" si="5"/>
        <v>0.8571428571428571</v>
      </c>
      <c r="AC7">
        <f t="shared" si="1"/>
        <v>-97</v>
      </c>
      <c r="AD7" s="28">
        <f t="shared" si="2"/>
        <v>0.70153846153846156</v>
      </c>
    </row>
    <row r="8" spans="1:30">
      <c r="A8" s="11">
        <v>6</v>
      </c>
      <c r="B8" s="13" t="s">
        <v>88</v>
      </c>
      <c r="C8" s="14" t="s">
        <v>5</v>
      </c>
      <c r="D8" s="14" t="s">
        <v>6</v>
      </c>
      <c r="E8" s="15">
        <f t="shared" si="0"/>
        <v>207</v>
      </c>
      <c r="F8" s="21">
        <v>19</v>
      </c>
      <c r="G8" s="21">
        <v>17</v>
      </c>
      <c r="H8" s="21">
        <v>21</v>
      </c>
      <c r="I8" s="21">
        <v>17</v>
      </c>
      <c r="J8" s="21">
        <v>19</v>
      </c>
      <c r="K8" s="21">
        <v>12</v>
      </c>
      <c r="L8" s="21">
        <v>19</v>
      </c>
      <c r="M8" s="21">
        <v>14</v>
      </c>
      <c r="N8" s="21">
        <v>17</v>
      </c>
      <c r="O8" s="21">
        <v>13</v>
      </c>
      <c r="P8" s="21">
        <v>14</v>
      </c>
      <c r="Q8" s="21">
        <v>17</v>
      </c>
      <c r="R8" s="21">
        <v>8</v>
      </c>
      <c r="S8" s="21"/>
      <c r="T8" s="21">
        <v>3</v>
      </c>
      <c r="U8" s="21">
        <v>4</v>
      </c>
      <c r="V8" s="21">
        <v>1</v>
      </c>
      <c r="W8" s="21"/>
      <c r="X8" s="21"/>
      <c r="Y8">
        <f t="shared" si="6"/>
        <v>21</v>
      </c>
      <c r="Z8" s="28">
        <f>E8/E7</f>
        <v>0.90789473684210531</v>
      </c>
      <c r="AA8">
        <f>E8-E$3</f>
        <v>-59</v>
      </c>
      <c r="AB8" s="28">
        <f>E8/E$3</f>
        <v>0.77819548872180455</v>
      </c>
      <c r="AC8">
        <f>E8-$AD$1</f>
        <v>-118</v>
      </c>
      <c r="AD8" s="28">
        <f>E8/$AD$1</f>
        <v>0.63692307692307693</v>
      </c>
    </row>
    <row r="9" spans="1:30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185</v>
      </c>
      <c r="F9" s="20">
        <v>17</v>
      </c>
      <c r="G9" s="20">
        <v>19</v>
      </c>
      <c r="H9" s="20">
        <v>19</v>
      </c>
      <c r="I9" s="20">
        <v>19</v>
      </c>
      <c r="J9" s="20">
        <v>15</v>
      </c>
      <c r="K9" s="20">
        <v>16</v>
      </c>
      <c r="L9" s="20">
        <v>16</v>
      </c>
      <c r="M9" s="20">
        <v>11</v>
      </c>
      <c r="N9" s="20">
        <v>9</v>
      </c>
      <c r="O9" s="20">
        <v>12</v>
      </c>
      <c r="P9" s="20">
        <v>18</v>
      </c>
      <c r="Q9" s="20">
        <v>10</v>
      </c>
      <c r="R9" s="20">
        <v>4</v>
      </c>
      <c r="S9" s="20"/>
      <c r="T9" s="20">
        <v>3</v>
      </c>
      <c r="U9" s="20">
        <v>1</v>
      </c>
      <c r="V9" s="20"/>
      <c r="W9" s="20"/>
      <c r="X9" s="20"/>
      <c r="Y9">
        <f t="shared" si="6"/>
        <v>22</v>
      </c>
      <c r="Z9" s="28">
        <f t="shared" ref="Z9:Z12" si="7">E9/E8</f>
        <v>0.893719806763285</v>
      </c>
      <c r="AA9">
        <f t="shared" ref="AA9:AA12" si="8">E9-E$3</f>
        <v>-81</v>
      </c>
      <c r="AB9" s="28">
        <f t="shared" ref="AB9:AB12" si="9">E9/E$3</f>
        <v>0.69548872180451127</v>
      </c>
      <c r="AC9">
        <f t="shared" ref="AC9:AC12" si="10">E9-$AD$1</f>
        <v>-140</v>
      </c>
      <c r="AD9" s="28">
        <f t="shared" ref="AD9:AD12" si="11">E9/$AD$1</f>
        <v>0.56923076923076921</v>
      </c>
    </row>
    <row r="10" spans="1:30">
      <c r="A10" s="11">
        <v>8</v>
      </c>
      <c r="B10" s="78" t="s">
        <v>11</v>
      </c>
      <c r="C10" s="79" t="s">
        <v>5</v>
      </c>
      <c r="D10" s="79" t="s">
        <v>10</v>
      </c>
      <c r="E10" s="15">
        <f t="shared" si="0"/>
        <v>167</v>
      </c>
      <c r="F10" s="21">
        <v>21</v>
      </c>
      <c r="G10" s="21">
        <v>9</v>
      </c>
      <c r="H10" s="21">
        <v>16</v>
      </c>
      <c r="I10" s="21">
        <v>14</v>
      </c>
      <c r="J10" s="16">
        <v>16</v>
      </c>
      <c r="K10" s="16">
        <v>17</v>
      </c>
      <c r="L10" s="16">
        <v>8</v>
      </c>
      <c r="M10" s="16">
        <v>18</v>
      </c>
      <c r="N10" s="16">
        <v>9</v>
      </c>
      <c r="O10" s="16">
        <v>6</v>
      </c>
      <c r="P10" s="16">
        <v>7</v>
      </c>
      <c r="Q10" s="16">
        <v>14</v>
      </c>
      <c r="R10" s="16">
        <v>12</v>
      </c>
      <c r="S10" s="16"/>
      <c r="T10" s="16">
        <v>4</v>
      </c>
      <c r="U10" s="16">
        <v>5</v>
      </c>
      <c r="V10" s="16">
        <v>3</v>
      </c>
      <c r="W10" s="16"/>
      <c r="X10" s="16"/>
      <c r="Y10">
        <f t="shared" si="6"/>
        <v>18</v>
      </c>
      <c r="Z10" s="28">
        <f t="shared" si="7"/>
        <v>0.9027027027027027</v>
      </c>
      <c r="AA10">
        <f t="shared" si="8"/>
        <v>-99</v>
      </c>
      <c r="AB10" s="28">
        <f t="shared" si="9"/>
        <v>0.6278195488721805</v>
      </c>
      <c r="AC10">
        <f t="shared" si="10"/>
        <v>-158</v>
      </c>
      <c r="AD10" s="28">
        <f t="shared" si="11"/>
        <v>0.51384615384615384</v>
      </c>
    </row>
    <row r="11" spans="1:30">
      <c r="A11" s="11">
        <v>9</v>
      </c>
      <c r="B11" s="13" t="s">
        <v>94</v>
      </c>
      <c r="C11" s="12" t="s">
        <v>5</v>
      </c>
      <c r="D11" s="18" t="s">
        <v>6</v>
      </c>
      <c r="E11" s="15">
        <f t="shared" si="0"/>
        <v>165</v>
      </c>
      <c r="F11" s="20">
        <v>19</v>
      </c>
      <c r="G11" s="20">
        <v>15</v>
      </c>
      <c r="H11" s="20">
        <v>13</v>
      </c>
      <c r="I11" s="20">
        <v>16</v>
      </c>
      <c r="J11" s="20">
        <v>10</v>
      </c>
      <c r="K11" s="20">
        <v>14</v>
      </c>
      <c r="L11" s="20">
        <v>16</v>
      </c>
      <c r="M11" s="20">
        <v>9</v>
      </c>
      <c r="N11" s="20">
        <v>8</v>
      </c>
      <c r="O11" s="20">
        <v>9</v>
      </c>
      <c r="P11" s="20">
        <v>16</v>
      </c>
      <c r="Q11" s="20">
        <v>14</v>
      </c>
      <c r="R11" s="20">
        <v>6</v>
      </c>
      <c r="S11" s="20"/>
      <c r="T11" s="20">
        <v>2</v>
      </c>
      <c r="U11" s="20">
        <v>3</v>
      </c>
      <c r="V11" s="20">
        <v>1</v>
      </c>
      <c r="W11" s="20"/>
      <c r="X11" s="20"/>
      <c r="Y11">
        <f t="shared" si="6"/>
        <v>2</v>
      </c>
      <c r="Z11" s="28">
        <f t="shared" si="7"/>
        <v>0.9880239520958084</v>
      </c>
      <c r="AA11">
        <f t="shared" si="8"/>
        <v>-101</v>
      </c>
      <c r="AB11" s="28">
        <f t="shared" si="9"/>
        <v>0.62030075187969924</v>
      </c>
      <c r="AC11">
        <f t="shared" si="10"/>
        <v>-160</v>
      </c>
      <c r="AD11" s="28">
        <f t="shared" si="11"/>
        <v>0.50769230769230766</v>
      </c>
    </row>
    <row r="12" spans="1:30">
      <c r="A12" s="11">
        <v>10</v>
      </c>
      <c r="B12" s="17" t="s">
        <v>95</v>
      </c>
      <c r="C12" s="12" t="s">
        <v>96</v>
      </c>
      <c r="D12" s="18" t="s">
        <v>8</v>
      </c>
      <c r="E12" s="15">
        <f t="shared" si="0"/>
        <v>154</v>
      </c>
      <c r="F12" s="16">
        <v>10</v>
      </c>
      <c r="G12" s="16">
        <v>18</v>
      </c>
      <c r="H12" s="16">
        <v>14</v>
      </c>
      <c r="I12" s="16">
        <v>21</v>
      </c>
      <c r="J12" s="16">
        <v>17</v>
      </c>
      <c r="K12" s="16">
        <v>7</v>
      </c>
      <c r="L12" s="16">
        <v>9</v>
      </c>
      <c r="M12" s="16">
        <v>12</v>
      </c>
      <c r="N12" s="16">
        <v>6</v>
      </c>
      <c r="O12" s="16">
        <v>15</v>
      </c>
      <c r="P12" s="16">
        <v>8</v>
      </c>
      <c r="Q12" s="16">
        <v>6</v>
      </c>
      <c r="R12" s="16">
        <v>11</v>
      </c>
      <c r="S12" s="16"/>
      <c r="T12" s="16">
        <v>4</v>
      </c>
      <c r="U12" s="16">
        <v>4</v>
      </c>
      <c r="V12" s="16">
        <v>3</v>
      </c>
      <c r="W12" s="16"/>
      <c r="X12" s="16"/>
      <c r="Y12">
        <f t="shared" si="6"/>
        <v>11</v>
      </c>
      <c r="Z12" s="28">
        <f t="shared" si="7"/>
        <v>0.93333333333333335</v>
      </c>
      <c r="AA12">
        <f t="shared" si="8"/>
        <v>-112</v>
      </c>
      <c r="AB12" s="28">
        <f t="shared" si="9"/>
        <v>0.57894736842105265</v>
      </c>
      <c r="AC12">
        <f t="shared" si="10"/>
        <v>-171</v>
      </c>
      <c r="AD12" s="28">
        <f t="shared" si="11"/>
        <v>0.47384615384615386</v>
      </c>
    </row>
    <row r="13" spans="1:30">
      <c r="A13" s="11">
        <v>11</v>
      </c>
      <c r="B13" s="13" t="s">
        <v>98</v>
      </c>
      <c r="C13" s="14" t="s">
        <v>5</v>
      </c>
      <c r="D13" s="14" t="s">
        <v>6</v>
      </c>
      <c r="E13" s="15">
        <f t="shared" ref="E13:E16" si="12">SUM(F13:R13)</f>
        <v>133</v>
      </c>
      <c r="F13" s="20">
        <v>16</v>
      </c>
      <c r="G13" s="20">
        <v>21</v>
      </c>
      <c r="H13" s="20">
        <v>18</v>
      </c>
      <c r="I13" s="20">
        <v>14</v>
      </c>
      <c r="J13" s="20">
        <v>1</v>
      </c>
      <c r="K13" s="20">
        <v>6</v>
      </c>
      <c r="L13" s="20">
        <v>13</v>
      </c>
      <c r="M13" s="20">
        <v>7</v>
      </c>
      <c r="N13" s="20">
        <v>14</v>
      </c>
      <c r="O13" s="20">
        <v>6</v>
      </c>
      <c r="P13" s="20">
        <v>3</v>
      </c>
      <c r="Q13" s="20">
        <v>4</v>
      </c>
      <c r="R13" s="20">
        <v>10</v>
      </c>
      <c r="S13" s="20"/>
      <c r="T13" s="20">
        <v>3</v>
      </c>
      <c r="U13" s="20">
        <v>4</v>
      </c>
      <c r="V13" s="20">
        <v>3</v>
      </c>
      <c r="W13" s="20"/>
      <c r="X13" s="20"/>
      <c r="Y13">
        <f t="shared" ref="Y13:Y16" si="13">E12-E13</f>
        <v>21</v>
      </c>
      <c r="Z13" s="28">
        <f t="shared" ref="Z13:Z16" si="14">E13/E12</f>
        <v>0.86363636363636365</v>
      </c>
      <c r="AA13">
        <f t="shared" ref="AA13:AA16" si="15">E13-E$3</f>
        <v>-133</v>
      </c>
      <c r="AB13" s="28">
        <f t="shared" ref="AB13:AB16" si="16">E13/E$3</f>
        <v>0.5</v>
      </c>
      <c r="AC13">
        <f t="shared" ref="AC13:AC16" si="17">E13-$AD$1</f>
        <v>-192</v>
      </c>
      <c r="AD13" s="28">
        <f t="shared" ref="AD13:AD16" si="18">E13/$AD$1</f>
        <v>0.40923076923076923</v>
      </c>
    </row>
    <row r="14" spans="1:30">
      <c r="A14" s="11">
        <v>12</v>
      </c>
      <c r="B14" s="13" t="s">
        <v>48</v>
      </c>
      <c r="C14" s="14" t="s">
        <v>49</v>
      </c>
      <c r="D14" s="14" t="s">
        <v>10</v>
      </c>
      <c r="E14" s="15">
        <f t="shared" si="12"/>
        <v>120</v>
      </c>
      <c r="F14" s="21">
        <v>7</v>
      </c>
      <c r="G14" s="21">
        <v>6</v>
      </c>
      <c r="H14" s="21">
        <v>17</v>
      </c>
      <c r="I14" s="21">
        <v>15</v>
      </c>
      <c r="J14" s="16">
        <v>6</v>
      </c>
      <c r="K14" s="16">
        <v>12</v>
      </c>
      <c r="L14" s="16">
        <v>7</v>
      </c>
      <c r="M14" s="16">
        <v>13</v>
      </c>
      <c r="N14" s="16">
        <v>10</v>
      </c>
      <c r="O14" s="16">
        <v>9</v>
      </c>
      <c r="P14" s="16">
        <v>8</v>
      </c>
      <c r="Q14" s="16">
        <v>9</v>
      </c>
      <c r="R14" s="16">
        <v>1</v>
      </c>
      <c r="S14" s="16"/>
      <c r="T14" s="16">
        <v>1</v>
      </c>
      <c r="U14" s="16"/>
      <c r="V14" s="16"/>
      <c r="W14" s="16"/>
      <c r="X14" s="16"/>
      <c r="Y14">
        <f t="shared" si="13"/>
        <v>13</v>
      </c>
      <c r="Z14" s="28">
        <f t="shared" si="14"/>
        <v>0.90225563909774431</v>
      </c>
      <c r="AA14">
        <f t="shared" si="15"/>
        <v>-146</v>
      </c>
      <c r="AB14" s="28">
        <f t="shared" si="16"/>
        <v>0.45112781954887216</v>
      </c>
      <c r="AC14">
        <f t="shared" si="17"/>
        <v>-205</v>
      </c>
      <c r="AD14" s="28">
        <f t="shared" si="18"/>
        <v>0.36923076923076925</v>
      </c>
    </row>
    <row r="15" spans="1:30">
      <c r="A15" s="11">
        <v>13</v>
      </c>
      <c r="B15" s="17" t="s">
        <v>97</v>
      </c>
      <c r="C15" s="12" t="s">
        <v>96</v>
      </c>
      <c r="D15" s="18" t="s">
        <v>8</v>
      </c>
      <c r="E15" s="15">
        <f t="shared" si="12"/>
        <v>88</v>
      </c>
      <c r="F15" s="20">
        <v>10</v>
      </c>
      <c r="G15" s="20">
        <v>13</v>
      </c>
      <c r="H15" s="20">
        <v>11</v>
      </c>
      <c r="I15" s="20">
        <v>12</v>
      </c>
      <c r="J15" s="20">
        <v>7</v>
      </c>
      <c r="K15" s="20">
        <v>12</v>
      </c>
      <c r="L15" s="20">
        <v>10</v>
      </c>
      <c r="M15" s="20">
        <v>7</v>
      </c>
      <c r="N15" s="20">
        <v>2</v>
      </c>
      <c r="O15" s="20">
        <v>0</v>
      </c>
      <c r="P15" s="20">
        <v>3</v>
      </c>
      <c r="Q15" s="20">
        <v>1</v>
      </c>
      <c r="R15" s="20">
        <v>0</v>
      </c>
      <c r="S15" s="20"/>
      <c r="T15" s="20"/>
      <c r="U15" s="20"/>
      <c r="V15" s="20"/>
      <c r="W15" s="20"/>
      <c r="X15" s="20"/>
      <c r="Y15">
        <f t="shared" si="13"/>
        <v>32</v>
      </c>
      <c r="Z15" s="28">
        <f t="shared" si="14"/>
        <v>0.73333333333333328</v>
      </c>
      <c r="AA15">
        <f t="shared" si="15"/>
        <v>-178</v>
      </c>
      <c r="AB15" s="28">
        <f t="shared" si="16"/>
        <v>0.33082706766917291</v>
      </c>
      <c r="AC15">
        <f t="shared" si="17"/>
        <v>-237</v>
      </c>
      <c r="AD15" s="28">
        <f t="shared" si="18"/>
        <v>0.27076923076923076</v>
      </c>
    </row>
    <row r="16" spans="1:30">
      <c r="A16" s="11">
        <v>14</v>
      </c>
      <c r="B16" s="13" t="s">
        <v>99</v>
      </c>
      <c r="C16" s="14" t="s">
        <v>5</v>
      </c>
      <c r="D16" s="14" t="s">
        <v>6</v>
      </c>
      <c r="E16" s="15">
        <f t="shared" si="12"/>
        <v>75</v>
      </c>
      <c r="F16" s="16">
        <v>6</v>
      </c>
      <c r="G16" s="16">
        <v>4</v>
      </c>
      <c r="H16" s="16">
        <v>8</v>
      </c>
      <c r="I16" s="16">
        <v>10</v>
      </c>
      <c r="J16" s="16">
        <v>5</v>
      </c>
      <c r="K16" s="16">
        <v>5</v>
      </c>
      <c r="L16" s="16">
        <v>8</v>
      </c>
      <c r="M16" s="16">
        <v>6</v>
      </c>
      <c r="N16" s="16">
        <v>6</v>
      </c>
      <c r="O16" s="16">
        <v>4</v>
      </c>
      <c r="P16" s="16">
        <v>10</v>
      </c>
      <c r="Q16" s="16">
        <v>2</v>
      </c>
      <c r="R16" s="16">
        <v>1</v>
      </c>
      <c r="S16" s="16"/>
      <c r="T16" s="16">
        <v>1</v>
      </c>
      <c r="U16" s="16"/>
      <c r="V16" s="16"/>
      <c r="W16" s="16"/>
      <c r="X16" s="16"/>
      <c r="Y16">
        <f t="shared" si="13"/>
        <v>13</v>
      </c>
      <c r="Z16" s="28">
        <f t="shared" si="14"/>
        <v>0.85227272727272729</v>
      </c>
      <c r="AA16">
        <f t="shared" si="15"/>
        <v>-191</v>
      </c>
      <c r="AB16" s="28">
        <f t="shared" si="16"/>
        <v>0.28195488721804512</v>
      </c>
      <c r="AC16">
        <f t="shared" si="17"/>
        <v>-250</v>
      </c>
      <c r="AD16" s="28">
        <f t="shared" si="18"/>
        <v>0.23076923076923078</v>
      </c>
    </row>
    <row r="17" spans="1:24">
      <c r="A17" s="65"/>
      <c r="B17" s="67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</row>
    <row r="18" spans="1:24">
      <c r="B18" s="5" t="s">
        <v>12</v>
      </c>
      <c r="D18" s="2"/>
      <c r="E18" s="2"/>
      <c r="F18" s="2"/>
      <c r="G18" s="2"/>
      <c r="H18" s="2"/>
      <c r="I18" s="2"/>
      <c r="J18" s="4"/>
      <c r="K18" s="4"/>
      <c r="L18" s="4"/>
    </row>
    <row r="19" spans="1:24">
      <c r="A19" s="6" t="s">
        <v>13</v>
      </c>
      <c r="B19" s="5" t="s">
        <v>14</v>
      </c>
      <c r="D19" s="2"/>
      <c r="F19" s="2"/>
      <c r="G19" s="2"/>
      <c r="H19" s="2"/>
      <c r="I19" s="2"/>
      <c r="J19" s="4"/>
      <c r="K19" s="4"/>
      <c r="L19" s="4"/>
    </row>
    <row r="20" spans="1:24">
      <c r="A20" s="6" t="s">
        <v>10</v>
      </c>
      <c r="B20" s="5" t="s">
        <v>15</v>
      </c>
      <c r="D20" s="2"/>
      <c r="F20" s="2">
        <v>1</v>
      </c>
      <c r="G20" s="2">
        <v>2</v>
      </c>
      <c r="H20" s="2">
        <v>3</v>
      </c>
      <c r="I20" s="2">
        <v>4</v>
      </c>
      <c r="J20" s="2">
        <v>5</v>
      </c>
      <c r="K20" s="2">
        <v>6</v>
      </c>
      <c r="L20" s="2">
        <v>7</v>
      </c>
      <c r="M20" s="2">
        <v>8</v>
      </c>
      <c r="N20" s="2">
        <v>9</v>
      </c>
      <c r="O20" s="2">
        <v>10</v>
      </c>
      <c r="P20" s="2">
        <v>11</v>
      </c>
      <c r="Q20" s="2">
        <v>12</v>
      </c>
      <c r="R20" s="2">
        <v>13</v>
      </c>
    </row>
    <row r="21" spans="1:24">
      <c r="A21" s="6" t="s">
        <v>8</v>
      </c>
      <c r="B21" s="7" t="s">
        <v>16</v>
      </c>
      <c r="D21" s="2"/>
      <c r="F21" s="2">
        <f>SUM($F3:F3)</f>
        <v>23</v>
      </c>
      <c r="G21" s="2">
        <f>SUM($F3:G3)</f>
        <v>44</v>
      </c>
      <c r="H21" s="2">
        <f>SUM($F3:H3)</f>
        <v>64</v>
      </c>
      <c r="I21" s="2">
        <f>SUM($F3:I3)</f>
        <v>85</v>
      </c>
      <c r="J21" s="2">
        <f>SUM($F3:J3)</f>
        <v>107</v>
      </c>
      <c r="K21" s="2">
        <f>SUM($F3:K3)</f>
        <v>128</v>
      </c>
      <c r="L21" s="2">
        <f>SUM($F3:L3)</f>
        <v>149</v>
      </c>
      <c r="M21" s="2">
        <f>SUM($F3:M3)</f>
        <v>168</v>
      </c>
      <c r="N21" s="2">
        <f>SUM($F3:N3)</f>
        <v>191</v>
      </c>
      <c r="O21" s="2">
        <f>SUM($F3:O3)</f>
        <v>210</v>
      </c>
      <c r="P21" s="2">
        <f>SUM($F3:P3)</f>
        <v>229</v>
      </c>
      <c r="Q21" s="2">
        <f>SUM($F3:Q3)</f>
        <v>249</v>
      </c>
      <c r="R21" s="2">
        <f>SUM($F3:R3)</f>
        <v>266</v>
      </c>
    </row>
    <row r="22" spans="1:24">
      <c r="A22" s="6" t="s">
        <v>6</v>
      </c>
      <c r="B22" s="5" t="s">
        <v>17</v>
      </c>
      <c r="D22" s="2"/>
      <c r="F22" s="2">
        <f>SUM($F4:F4)</f>
        <v>21</v>
      </c>
      <c r="G22" s="2">
        <f>SUM($F4:G4)</f>
        <v>44</v>
      </c>
      <c r="H22" s="2">
        <f>SUM($F4:H4)</f>
        <v>64</v>
      </c>
      <c r="I22" s="2">
        <f>SUM($F4:I4)</f>
        <v>86</v>
      </c>
      <c r="J22" s="2">
        <f>SUM($F4:J4)</f>
        <v>102</v>
      </c>
      <c r="K22" s="2">
        <f>SUM($F4:K4)</f>
        <v>122</v>
      </c>
      <c r="L22" s="2">
        <f>SUM($F4:L4)</f>
        <v>139</v>
      </c>
      <c r="M22" s="2">
        <f>SUM($F4:M4)</f>
        <v>160</v>
      </c>
      <c r="N22" s="2">
        <f>SUM($F4:N4)</f>
        <v>175</v>
      </c>
      <c r="O22" s="2">
        <f>SUM($F4:O4)</f>
        <v>191</v>
      </c>
      <c r="P22" s="2">
        <f>SUM($F4:P4)</f>
        <v>207</v>
      </c>
      <c r="Q22" s="2">
        <f>SUM($F4:Q4)</f>
        <v>222</v>
      </c>
      <c r="R22" s="2">
        <f>SUM($F4:R4)</f>
        <v>245</v>
      </c>
    </row>
    <row r="23" spans="1:24">
      <c r="A23" s="6" t="s">
        <v>18</v>
      </c>
      <c r="B23" s="5" t="s">
        <v>19</v>
      </c>
      <c r="D23" s="2"/>
      <c r="F23" s="2">
        <f>SUM($F5:F5)</f>
        <v>21</v>
      </c>
      <c r="G23" s="2">
        <f>SUM($F5:G5)</f>
        <v>42</v>
      </c>
      <c r="H23" s="2">
        <f>SUM($F5:H5)</f>
        <v>61</v>
      </c>
      <c r="I23" s="2">
        <f>SUM($F5:I5)</f>
        <v>82</v>
      </c>
      <c r="J23" s="2">
        <f>SUM($F5:J5)</f>
        <v>101</v>
      </c>
      <c r="K23" s="2">
        <f>SUM($F5:K5)</f>
        <v>119</v>
      </c>
      <c r="L23" s="2">
        <f>SUM($F5:L5)</f>
        <v>138</v>
      </c>
      <c r="M23" s="2">
        <f>SUM($F5:M5)</f>
        <v>154</v>
      </c>
      <c r="N23" s="2">
        <f>SUM($F5:N5)</f>
        <v>171</v>
      </c>
      <c r="O23" s="2">
        <f>SUM($F5:O5)</f>
        <v>184</v>
      </c>
      <c r="P23" s="2">
        <f>SUM($F5:P5)</f>
        <v>205</v>
      </c>
      <c r="Q23" s="2">
        <f>SUM($F5:Q5)</f>
        <v>221</v>
      </c>
      <c r="R23" s="2">
        <f>SUM($F5:R5)</f>
        <v>238</v>
      </c>
    </row>
    <row r="24" spans="1:24">
      <c r="A24" s="6" t="s">
        <v>20</v>
      </c>
      <c r="B24" s="7" t="s">
        <v>21</v>
      </c>
      <c r="D24" s="2"/>
      <c r="F24" s="2">
        <f>SUM($F6:F6)</f>
        <v>22</v>
      </c>
      <c r="G24" s="2">
        <f>SUM($F6:G6)</f>
        <v>43</v>
      </c>
      <c r="H24" s="2">
        <f>SUM($F6:H6)</f>
        <v>61</v>
      </c>
      <c r="I24" s="2">
        <f>SUM($F6:I6)</f>
        <v>80</v>
      </c>
      <c r="J24" s="2">
        <f>SUM($F6:J6)</f>
        <v>100</v>
      </c>
      <c r="K24" s="2">
        <f>SUM($F6:K6)</f>
        <v>118</v>
      </c>
      <c r="L24" s="2">
        <f>SUM($F6:L6)</f>
        <v>137</v>
      </c>
      <c r="M24" s="2">
        <f>SUM($F6:M6)</f>
        <v>155</v>
      </c>
      <c r="N24" s="2">
        <f>SUM($F6:N6)</f>
        <v>170</v>
      </c>
      <c r="O24" s="2">
        <f>SUM($F6:O6)</f>
        <v>181</v>
      </c>
      <c r="P24" s="2">
        <f>SUM($F6:P6)</f>
        <v>194</v>
      </c>
      <c r="Q24" s="2">
        <f>SUM($F6:Q6)</f>
        <v>207</v>
      </c>
      <c r="R24" s="2">
        <f>SUM($F6:R6)</f>
        <v>231</v>
      </c>
    </row>
    <row r="25" spans="1:24">
      <c r="A25" s="8"/>
      <c r="D25" s="2"/>
      <c r="F25" s="2">
        <f>SUM($F7:F7)</f>
        <v>21</v>
      </c>
      <c r="G25" s="2">
        <f>SUM($F7:G7)</f>
        <v>43</v>
      </c>
      <c r="H25" s="2">
        <f>SUM($F7:H7)</f>
        <v>65</v>
      </c>
      <c r="I25" s="2">
        <f>SUM($F7:I7)</f>
        <v>86</v>
      </c>
      <c r="J25" s="2">
        <f>SUM($F7:J7)</f>
        <v>104</v>
      </c>
      <c r="K25" s="2">
        <f>SUM($F7:K7)</f>
        <v>119</v>
      </c>
      <c r="L25" s="2">
        <f>SUM($F7:L7)</f>
        <v>134</v>
      </c>
      <c r="M25" s="2">
        <f>SUM($F7:M7)</f>
        <v>153</v>
      </c>
      <c r="N25" s="2">
        <f>SUM($F7:N7)</f>
        <v>170</v>
      </c>
      <c r="O25" s="2">
        <f>SUM($F7:O7)</f>
        <v>183</v>
      </c>
      <c r="P25" s="2">
        <f>SUM($F7:P7)</f>
        <v>195</v>
      </c>
      <c r="Q25" s="2">
        <f>SUM($F7:Q7)</f>
        <v>207</v>
      </c>
      <c r="R25" s="2">
        <f>SUM($F7:R7)</f>
        <v>228</v>
      </c>
    </row>
    <row r="26" spans="1:24">
      <c r="A26" s="8"/>
      <c r="B26" s="5" t="s">
        <v>22</v>
      </c>
      <c r="D26" s="2"/>
      <c r="F26" s="2">
        <f>SUM($F8:F8)</f>
        <v>19</v>
      </c>
      <c r="G26" s="2">
        <f>SUM($F8:G8)</f>
        <v>36</v>
      </c>
      <c r="H26" s="2">
        <f>SUM($F8:H8)</f>
        <v>57</v>
      </c>
      <c r="I26" s="2">
        <f>SUM($F8:I8)</f>
        <v>74</v>
      </c>
      <c r="J26" s="2">
        <f>SUM($F8:J8)</f>
        <v>93</v>
      </c>
      <c r="K26" s="2">
        <f>SUM($F8:K8)</f>
        <v>105</v>
      </c>
      <c r="L26" s="2">
        <f>SUM($F8:L8)</f>
        <v>124</v>
      </c>
      <c r="M26" s="2">
        <f>SUM($F8:M8)</f>
        <v>138</v>
      </c>
      <c r="N26" s="2">
        <f>SUM($F8:N8)</f>
        <v>155</v>
      </c>
      <c r="O26" s="2">
        <f>SUM($F8:O8)</f>
        <v>168</v>
      </c>
      <c r="P26" s="2">
        <f>SUM($F8:P8)</f>
        <v>182</v>
      </c>
      <c r="Q26" s="2">
        <f>SUM($F8:Q8)</f>
        <v>199</v>
      </c>
      <c r="R26" s="2">
        <f>SUM($F8:R8)</f>
        <v>207</v>
      </c>
    </row>
    <row r="27" spans="1:24">
      <c r="F27" s="2">
        <f>SUM($F9:F9)</f>
        <v>17</v>
      </c>
      <c r="G27" s="2">
        <f>SUM($F9:G9)</f>
        <v>36</v>
      </c>
      <c r="H27" s="2">
        <f>SUM($F9:H9)</f>
        <v>55</v>
      </c>
      <c r="I27" s="2">
        <f>SUM($F9:I9)</f>
        <v>74</v>
      </c>
      <c r="J27" s="2">
        <f>SUM($F9:J9)</f>
        <v>89</v>
      </c>
      <c r="K27" s="2">
        <f>SUM($F9:K9)</f>
        <v>105</v>
      </c>
      <c r="L27" s="2">
        <f>SUM($F9:L9)</f>
        <v>121</v>
      </c>
      <c r="M27" s="2">
        <f>SUM($F9:M9)</f>
        <v>132</v>
      </c>
      <c r="N27" s="2">
        <f>SUM($F9:N9)</f>
        <v>141</v>
      </c>
      <c r="O27" s="2">
        <f>SUM($F9:O9)</f>
        <v>153</v>
      </c>
      <c r="P27" s="2">
        <f>SUM($F9:P9)</f>
        <v>171</v>
      </c>
      <c r="Q27" s="2">
        <f>SUM($F9:Q9)</f>
        <v>181</v>
      </c>
      <c r="R27" s="2">
        <f>SUM($F9:R9)</f>
        <v>185</v>
      </c>
    </row>
    <row r="28" spans="1:24">
      <c r="F28" s="2">
        <f>SUM($F10:F10)</f>
        <v>21</v>
      </c>
      <c r="G28" s="2">
        <f>SUM($F10:G10)</f>
        <v>30</v>
      </c>
      <c r="H28" s="2">
        <f>SUM($F10:H10)</f>
        <v>46</v>
      </c>
      <c r="I28" s="2">
        <f>SUM($F10:I10)</f>
        <v>60</v>
      </c>
      <c r="J28" s="2">
        <f>SUM($F10:J10)</f>
        <v>76</v>
      </c>
      <c r="K28" s="2">
        <f>SUM($F10:K10)</f>
        <v>93</v>
      </c>
      <c r="L28" s="2">
        <f>SUM($F10:L10)</f>
        <v>101</v>
      </c>
      <c r="M28" s="2">
        <f>SUM($F10:M10)</f>
        <v>119</v>
      </c>
      <c r="N28" s="2">
        <f>SUM($F10:N10)</f>
        <v>128</v>
      </c>
      <c r="O28" s="2">
        <f>SUM($F10:O10)</f>
        <v>134</v>
      </c>
      <c r="P28" s="2">
        <f>SUM($F10:P10)</f>
        <v>141</v>
      </c>
      <c r="Q28" s="2">
        <f>SUM($F10:Q10)</f>
        <v>155</v>
      </c>
      <c r="R28" s="2">
        <f>SUM($F10:R10)</f>
        <v>167</v>
      </c>
    </row>
    <row r="29" spans="1:24">
      <c r="F29" s="2">
        <f>SUM($F11:F11)</f>
        <v>19</v>
      </c>
      <c r="G29" s="2">
        <f>SUM($F11:G11)</f>
        <v>34</v>
      </c>
      <c r="H29" s="2">
        <f>SUM($F11:H11)</f>
        <v>47</v>
      </c>
      <c r="I29" s="2">
        <f>SUM($F11:I11)</f>
        <v>63</v>
      </c>
      <c r="J29" s="2">
        <f>SUM($F11:J11)</f>
        <v>73</v>
      </c>
      <c r="K29" s="2">
        <f>SUM($F11:K11)</f>
        <v>87</v>
      </c>
      <c r="L29" s="2">
        <f>SUM($F11:L11)</f>
        <v>103</v>
      </c>
      <c r="M29" s="2">
        <f>SUM($F11:M11)</f>
        <v>112</v>
      </c>
      <c r="N29" s="2">
        <f>SUM($F11:N11)</f>
        <v>120</v>
      </c>
      <c r="O29" s="2">
        <f>SUM($F11:O11)</f>
        <v>129</v>
      </c>
      <c r="P29" s="2">
        <f>SUM($F11:P11)</f>
        <v>145</v>
      </c>
      <c r="Q29" s="2">
        <f>SUM($F11:Q11)</f>
        <v>159</v>
      </c>
      <c r="R29" s="2">
        <f>SUM($F11:R11)</f>
        <v>165</v>
      </c>
    </row>
    <row r="30" spans="1:24">
      <c r="F30" s="2">
        <f>SUM($F12:F12)</f>
        <v>10</v>
      </c>
      <c r="G30" s="2">
        <f>SUM($F12:G12)</f>
        <v>28</v>
      </c>
      <c r="H30" s="2">
        <f>SUM($F12:H12)</f>
        <v>42</v>
      </c>
      <c r="I30" s="2">
        <f>SUM($F12:I12)</f>
        <v>63</v>
      </c>
      <c r="J30" s="2">
        <f>SUM($F12:J12)</f>
        <v>80</v>
      </c>
      <c r="K30" s="2">
        <f>SUM($F12:K12)</f>
        <v>87</v>
      </c>
      <c r="L30" s="2">
        <f>SUM($F12:L12)</f>
        <v>96</v>
      </c>
      <c r="M30" s="2">
        <f>SUM($F12:M12)</f>
        <v>108</v>
      </c>
      <c r="N30" s="2">
        <f>SUM($F12:N12)</f>
        <v>114</v>
      </c>
      <c r="O30" s="2">
        <f>SUM($F12:O12)</f>
        <v>129</v>
      </c>
      <c r="P30" s="2">
        <f>SUM($F12:P12)</f>
        <v>137</v>
      </c>
      <c r="Q30" s="2">
        <f>SUM($F12:Q12)</f>
        <v>143</v>
      </c>
      <c r="R30" s="2">
        <f>SUM($F12:R12)</f>
        <v>154</v>
      </c>
    </row>
    <row r="31" spans="1:24">
      <c r="F31" s="2">
        <f>SUM($F13:F13)</f>
        <v>16</v>
      </c>
      <c r="G31" s="2">
        <f>SUM($F13:G13)</f>
        <v>37</v>
      </c>
      <c r="H31" s="2">
        <f>SUM($F13:H13)</f>
        <v>55</v>
      </c>
      <c r="I31" s="2">
        <f>SUM($F13:I13)</f>
        <v>69</v>
      </c>
      <c r="J31" s="2">
        <f>SUM($F13:J13)</f>
        <v>70</v>
      </c>
      <c r="K31" s="2">
        <f>SUM($F13:K13)</f>
        <v>76</v>
      </c>
      <c r="L31" s="2">
        <f>SUM($F13:L13)</f>
        <v>89</v>
      </c>
      <c r="M31" s="2">
        <f>SUM($F13:M13)</f>
        <v>96</v>
      </c>
      <c r="N31" s="2">
        <f>SUM($F13:N13)</f>
        <v>110</v>
      </c>
      <c r="O31" s="2">
        <f>SUM($F13:O13)</f>
        <v>116</v>
      </c>
      <c r="P31" s="2">
        <f>SUM($F13:P13)</f>
        <v>119</v>
      </c>
      <c r="Q31" s="2">
        <f>SUM($F13:Q13)</f>
        <v>123</v>
      </c>
      <c r="R31" s="2">
        <f>SUM($F13:R13)</f>
        <v>133</v>
      </c>
    </row>
    <row r="32" spans="1:24">
      <c r="F32" s="2">
        <f>SUM($F14:F14)</f>
        <v>7</v>
      </c>
      <c r="G32" s="2">
        <f>SUM($F14:G14)</f>
        <v>13</v>
      </c>
      <c r="H32" s="2">
        <f>SUM($F14:H14)</f>
        <v>30</v>
      </c>
      <c r="I32" s="2">
        <f>SUM($F14:I14)</f>
        <v>45</v>
      </c>
      <c r="J32" s="2">
        <f>SUM($F14:J14)</f>
        <v>51</v>
      </c>
      <c r="K32" s="2">
        <f>SUM($F14:K14)</f>
        <v>63</v>
      </c>
      <c r="L32" s="2">
        <f>SUM($F14:L14)</f>
        <v>70</v>
      </c>
      <c r="M32" s="2">
        <f>SUM($F14:M14)</f>
        <v>83</v>
      </c>
      <c r="N32" s="2">
        <f>SUM($F14:N14)</f>
        <v>93</v>
      </c>
      <c r="O32" s="2">
        <f>SUM($F14:O14)</f>
        <v>102</v>
      </c>
      <c r="P32" s="2">
        <f>SUM($F14:P14)</f>
        <v>110</v>
      </c>
      <c r="Q32" s="2">
        <f>SUM($F14:Q14)</f>
        <v>119</v>
      </c>
      <c r="R32" s="2">
        <f>SUM($F14:R14)</f>
        <v>120</v>
      </c>
    </row>
    <row r="33" spans="5:18">
      <c r="F33" s="2">
        <f>SUM($F15:F15)</f>
        <v>10</v>
      </c>
      <c r="G33" s="2">
        <f>SUM($F15:G15)</f>
        <v>23</v>
      </c>
      <c r="H33" s="2">
        <f>SUM($F15:H15)</f>
        <v>34</v>
      </c>
      <c r="I33" s="2">
        <f>SUM($F15:I15)</f>
        <v>46</v>
      </c>
      <c r="J33" s="2">
        <f>SUM($F15:J15)</f>
        <v>53</v>
      </c>
      <c r="K33" s="2">
        <f>SUM($F15:K15)</f>
        <v>65</v>
      </c>
      <c r="L33" s="2">
        <f>SUM($F15:L15)</f>
        <v>75</v>
      </c>
      <c r="M33" s="2">
        <f>SUM($F15:M15)</f>
        <v>82</v>
      </c>
      <c r="N33" s="2">
        <f>SUM($F15:N15)</f>
        <v>84</v>
      </c>
      <c r="O33" s="2">
        <f>SUM($F15:O15)</f>
        <v>84</v>
      </c>
      <c r="P33" s="2">
        <f>SUM($F15:P15)</f>
        <v>87</v>
      </c>
      <c r="Q33" s="2">
        <f>SUM($F15:Q15)</f>
        <v>88</v>
      </c>
      <c r="R33" s="2">
        <f>SUM($F15:R15)</f>
        <v>88</v>
      </c>
    </row>
    <row r="34" spans="5:18">
      <c r="F34" s="2">
        <f>SUM($F16:F16)</f>
        <v>6</v>
      </c>
      <c r="G34" s="2">
        <f>SUM($F16:G16)</f>
        <v>10</v>
      </c>
      <c r="H34" s="2">
        <f>SUM($F16:H16)</f>
        <v>18</v>
      </c>
      <c r="I34" s="2">
        <f>SUM($F16:I16)</f>
        <v>28</v>
      </c>
      <c r="J34" s="2">
        <f>SUM($F16:J16)</f>
        <v>33</v>
      </c>
      <c r="K34" s="2">
        <f>SUM($F16:K16)</f>
        <v>38</v>
      </c>
      <c r="L34" s="2">
        <f>SUM($F16:L16)</f>
        <v>46</v>
      </c>
      <c r="M34" s="2">
        <f>SUM($F16:M16)</f>
        <v>52</v>
      </c>
      <c r="N34" s="2">
        <f>SUM($F16:N16)</f>
        <v>58</v>
      </c>
      <c r="O34" s="2">
        <f>SUM($F16:O16)</f>
        <v>62</v>
      </c>
      <c r="P34" s="2">
        <f>SUM($F16:P16)</f>
        <v>72</v>
      </c>
      <c r="Q34" s="2">
        <f>SUM($F16:Q16)</f>
        <v>74</v>
      </c>
      <c r="R34" s="2">
        <f>SUM($F16:R16)</f>
        <v>75</v>
      </c>
    </row>
    <row r="35" spans="5:18">
      <c r="F35" s="2">
        <f>MAX(F21:F34)</f>
        <v>23</v>
      </c>
      <c r="G35" s="2">
        <f t="shared" ref="G35:R35" si="19">MAX(G21:G34)</f>
        <v>44</v>
      </c>
      <c r="H35" s="2">
        <f t="shared" si="19"/>
        <v>65</v>
      </c>
      <c r="I35" s="2">
        <f t="shared" si="19"/>
        <v>86</v>
      </c>
      <c r="J35" s="2">
        <f t="shared" si="19"/>
        <v>107</v>
      </c>
      <c r="K35" s="2">
        <f t="shared" si="19"/>
        <v>128</v>
      </c>
      <c r="L35" s="2">
        <f t="shared" si="19"/>
        <v>149</v>
      </c>
      <c r="M35" s="2">
        <f t="shared" si="19"/>
        <v>168</v>
      </c>
      <c r="N35" s="2">
        <f t="shared" si="19"/>
        <v>191</v>
      </c>
      <c r="O35" s="2">
        <f t="shared" si="19"/>
        <v>210</v>
      </c>
      <c r="P35" s="2">
        <f t="shared" si="19"/>
        <v>229</v>
      </c>
      <c r="Q35" s="2">
        <f t="shared" si="19"/>
        <v>249</v>
      </c>
      <c r="R35" s="2">
        <f t="shared" si="19"/>
        <v>266</v>
      </c>
    </row>
    <row r="37" spans="5:18">
      <c r="E37" s="1" t="str">
        <f>B3</f>
        <v>Paweł Kikel</v>
      </c>
      <c r="F37" s="10">
        <f t="shared" ref="F37:R37" si="20">F21/F$35</f>
        <v>1</v>
      </c>
      <c r="G37" s="10">
        <f t="shared" si="20"/>
        <v>1</v>
      </c>
      <c r="H37" s="10">
        <f t="shared" si="20"/>
        <v>0.98461538461538467</v>
      </c>
      <c r="I37" s="10">
        <f t="shared" si="20"/>
        <v>0.98837209302325579</v>
      </c>
      <c r="J37" s="10">
        <f t="shared" si="20"/>
        <v>1</v>
      </c>
      <c r="K37" s="10">
        <f t="shared" si="20"/>
        <v>1</v>
      </c>
      <c r="L37" s="10">
        <f t="shared" si="20"/>
        <v>1</v>
      </c>
      <c r="M37" s="10">
        <f t="shared" si="20"/>
        <v>1</v>
      </c>
      <c r="N37" s="10">
        <f t="shared" si="20"/>
        <v>1</v>
      </c>
      <c r="O37" s="10">
        <f t="shared" si="20"/>
        <v>1</v>
      </c>
      <c r="P37" s="10">
        <f t="shared" si="20"/>
        <v>1</v>
      </c>
      <c r="Q37" s="10">
        <f t="shared" si="20"/>
        <v>1</v>
      </c>
      <c r="R37" s="10">
        <f t="shared" si="20"/>
        <v>1</v>
      </c>
    </row>
    <row r="38" spans="5:18">
      <c r="E38" s="1" t="str">
        <f t="shared" ref="E38:E50" si="21">B4</f>
        <v>Krzysztof "FAZIK" Brzeziński</v>
      </c>
      <c r="F38" s="10">
        <f t="shared" ref="F38:R38" si="22">F22/F$35</f>
        <v>0.91304347826086951</v>
      </c>
      <c r="G38" s="10">
        <f t="shared" si="22"/>
        <v>1</v>
      </c>
      <c r="H38" s="10">
        <f t="shared" si="22"/>
        <v>0.98461538461538467</v>
      </c>
      <c r="I38" s="10">
        <f t="shared" si="22"/>
        <v>1</v>
      </c>
      <c r="J38" s="10">
        <f t="shared" si="22"/>
        <v>0.95327102803738317</v>
      </c>
      <c r="K38" s="10">
        <f t="shared" si="22"/>
        <v>0.953125</v>
      </c>
      <c r="L38" s="10">
        <f t="shared" si="22"/>
        <v>0.93288590604026844</v>
      </c>
      <c r="M38" s="10">
        <f t="shared" si="22"/>
        <v>0.95238095238095233</v>
      </c>
      <c r="N38" s="10">
        <f t="shared" si="22"/>
        <v>0.91623036649214662</v>
      </c>
      <c r="O38" s="10">
        <f t="shared" si="22"/>
        <v>0.90952380952380951</v>
      </c>
      <c r="P38" s="10">
        <f t="shared" si="22"/>
        <v>0.90393013100436681</v>
      </c>
      <c r="Q38" s="10">
        <f t="shared" si="22"/>
        <v>0.89156626506024095</v>
      </c>
      <c r="R38" s="10">
        <f t="shared" si="22"/>
        <v>0.92105263157894735</v>
      </c>
    </row>
    <row r="39" spans="5:18">
      <c r="E39" s="1" t="str">
        <f t="shared" si="21"/>
        <v>Marcin Walczak</v>
      </c>
      <c r="F39" s="10">
        <f t="shared" ref="F39:R39" si="23">F23/F$35</f>
        <v>0.91304347826086951</v>
      </c>
      <c r="G39" s="10">
        <f t="shared" si="23"/>
        <v>0.95454545454545459</v>
      </c>
      <c r="H39" s="10">
        <f t="shared" si="23"/>
        <v>0.93846153846153846</v>
      </c>
      <c r="I39" s="10">
        <f t="shared" si="23"/>
        <v>0.95348837209302328</v>
      </c>
      <c r="J39" s="10">
        <f t="shared" si="23"/>
        <v>0.94392523364485981</v>
      </c>
      <c r="K39" s="10">
        <f t="shared" si="23"/>
        <v>0.9296875</v>
      </c>
      <c r="L39" s="10">
        <f t="shared" si="23"/>
        <v>0.9261744966442953</v>
      </c>
      <c r="M39" s="10">
        <f t="shared" si="23"/>
        <v>0.91666666666666663</v>
      </c>
      <c r="N39" s="10">
        <f t="shared" si="23"/>
        <v>0.89528795811518325</v>
      </c>
      <c r="O39" s="10">
        <f t="shared" si="23"/>
        <v>0.87619047619047619</v>
      </c>
      <c r="P39" s="10">
        <f t="shared" si="23"/>
        <v>0.89519650655021832</v>
      </c>
      <c r="Q39" s="10">
        <f t="shared" si="23"/>
        <v>0.8875502008032129</v>
      </c>
      <c r="R39" s="10">
        <f t="shared" si="23"/>
        <v>0.89473684210526316</v>
      </c>
    </row>
    <row r="40" spans="5:18">
      <c r="E40" s="1" t="str">
        <f t="shared" si="21"/>
        <v>Robert "Stanley" Stańczyk</v>
      </c>
      <c r="F40" s="10">
        <f t="shared" ref="F40:R40" si="24">F24/F$35</f>
        <v>0.95652173913043481</v>
      </c>
      <c r="G40" s="10">
        <f t="shared" si="24"/>
        <v>0.97727272727272729</v>
      </c>
      <c r="H40" s="10">
        <f t="shared" si="24"/>
        <v>0.93846153846153846</v>
      </c>
      <c r="I40" s="10">
        <f t="shared" si="24"/>
        <v>0.93023255813953487</v>
      </c>
      <c r="J40" s="10">
        <f t="shared" si="24"/>
        <v>0.93457943925233644</v>
      </c>
      <c r="K40" s="10">
        <f t="shared" si="24"/>
        <v>0.921875</v>
      </c>
      <c r="L40" s="10">
        <f t="shared" si="24"/>
        <v>0.91946308724832215</v>
      </c>
      <c r="M40" s="10">
        <f t="shared" si="24"/>
        <v>0.92261904761904767</v>
      </c>
      <c r="N40" s="10">
        <f t="shared" si="24"/>
        <v>0.89005235602094246</v>
      </c>
      <c r="O40" s="10">
        <f t="shared" si="24"/>
        <v>0.86190476190476195</v>
      </c>
      <c r="P40" s="10">
        <f t="shared" si="24"/>
        <v>0.84716157205240172</v>
      </c>
      <c r="Q40" s="10">
        <f t="shared" si="24"/>
        <v>0.83132530120481929</v>
      </c>
      <c r="R40" s="10">
        <f t="shared" si="24"/>
        <v>0.86842105263157898</v>
      </c>
    </row>
    <row r="41" spans="5:18">
      <c r="E41" s="1" t="str">
        <f t="shared" si="21"/>
        <v>Radosław "Shogun" Wiśniewski</v>
      </c>
      <c r="F41" s="10">
        <f t="shared" ref="F41:R41" si="25">F25/F$35</f>
        <v>0.91304347826086951</v>
      </c>
      <c r="G41" s="10">
        <f t="shared" si="25"/>
        <v>0.97727272727272729</v>
      </c>
      <c r="H41" s="10">
        <f t="shared" si="25"/>
        <v>1</v>
      </c>
      <c r="I41" s="10">
        <f t="shared" si="25"/>
        <v>1</v>
      </c>
      <c r="J41" s="10">
        <f t="shared" si="25"/>
        <v>0.9719626168224299</v>
      </c>
      <c r="K41" s="10">
        <f t="shared" si="25"/>
        <v>0.9296875</v>
      </c>
      <c r="L41" s="10">
        <f t="shared" si="25"/>
        <v>0.89932885906040272</v>
      </c>
      <c r="M41" s="10">
        <f t="shared" si="25"/>
        <v>0.9107142857142857</v>
      </c>
      <c r="N41" s="10">
        <f t="shared" si="25"/>
        <v>0.89005235602094246</v>
      </c>
      <c r="O41" s="10">
        <f t="shared" si="25"/>
        <v>0.87142857142857144</v>
      </c>
      <c r="P41" s="10">
        <f t="shared" si="25"/>
        <v>0.85152838427947597</v>
      </c>
      <c r="Q41" s="10">
        <f t="shared" si="25"/>
        <v>0.83132530120481929</v>
      </c>
      <c r="R41" s="10">
        <f t="shared" si="25"/>
        <v>0.8571428571428571</v>
      </c>
    </row>
    <row r="42" spans="5:18">
      <c r="E42" s="1" t="str">
        <f t="shared" si="21"/>
        <v>Kostiantyn Fedotov</v>
      </c>
      <c r="F42" s="10">
        <f t="shared" ref="F42:R42" si="26">F26/F$35</f>
        <v>0.82608695652173914</v>
      </c>
      <c r="G42" s="10">
        <f t="shared" si="26"/>
        <v>0.81818181818181823</v>
      </c>
      <c r="H42" s="10">
        <f t="shared" si="26"/>
        <v>0.87692307692307692</v>
      </c>
      <c r="I42" s="10">
        <f t="shared" si="26"/>
        <v>0.86046511627906974</v>
      </c>
      <c r="J42" s="10">
        <f t="shared" si="26"/>
        <v>0.86915887850467288</v>
      </c>
      <c r="K42" s="10">
        <f t="shared" si="26"/>
        <v>0.8203125</v>
      </c>
      <c r="L42" s="10">
        <f t="shared" si="26"/>
        <v>0.83221476510067116</v>
      </c>
      <c r="M42" s="10">
        <f t="shared" si="26"/>
        <v>0.8214285714285714</v>
      </c>
      <c r="N42" s="10">
        <f t="shared" si="26"/>
        <v>0.81151832460732987</v>
      </c>
      <c r="O42" s="10">
        <f t="shared" si="26"/>
        <v>0.8</v>
      </c>
      <c r="P42" s="10">
        <f t="shared" si="26"/>
        <v>0.79475982532751088</v>
      </c>
      <c r="Q42" s="10">
        <f t="shared" si="26"/>
        <v>0.79919678714859432</v>
      </c>
      <c r="R42" s="10">
        <f t="shared" si="26"/>
        <v>0.77819548872180455</v>
      </c>
    </row>
    <row r="43" spans="5:18">
      <c r="E43" s="1" t="str">
        <f t="shared" si="21"/>
        <v>Leszek "Haris" Jęczkowski</v>
      </c>
      <c r="F43" s="10">
        <f t="shared" ref="F43:R43" si="27">F27/F$35</f>
        <v>0.73913043478260865</v>
      </c>
      <c r="G43" s="10">
        <f t="shared" si="27"/>
        <v>0.81818181818181823</v>
      </c>
      <c r="H43" s="10">
        <f t="shared" si="27"/>
        <v>0.84615384615384615</v>
      </c>
      <c r="I43" s="10">
        <f t="shared" si="27"/>
        <v>0.86046511627906974</v>
      </c>
      <c r="J43" s="10">
        <f t="shared" si="27"/>
        <v>0.83177570093457942</v>
      </c>
      <c r="K43" s="10">
        <f t="shared" si="27"/>
        <v>0.8203125</v>
      </c>
      <c r="L43" s="10">
        <f t="shared" si="27"/>
        <v>0.81208053691275173</v>
      </c>
      <c r="M43" s="10">
        <f t="shared" si="27"/>
        <v>0.7857142857142857</v>
      </c>
      <c r="N43" s="10">
        <f t="shared" si="27"/>
        <v>0.73821989528795806</v>
      </c>
      <c r="O43" s="10">
        <f t="shared" si="27"/>
        <v>0.72857142857142854</v>
      </c>
      <c r="P43" s="10">
        <f t="shared" si="27"/>
        <v>0.74672489082969429</v>
      </c>
      <c r="Q43" s="10">
        <f t="shared" si="27"/>
        <v>0.7269076305220884</v>
      </c>
      <c r="R43" s="10">
        <f t="shared" si="27"/>
        <v>0.69548872180451127</v>
      </c>
    </row>
    <row r="44" spans="5:18">
      <c r="E44" s="1" t="str">
        <f t="shared" si="21"/>
        <v>Robert "Gata" Piechota</v>
      </c>
      <c r="F44" s="10">
        <f t="shared" ref="F44:R44" si="28">F28/F$35</f>
        <v>0.91304347826086951</v>
      </c>
      <c r="G44" s="10">
        <f t="shared" si="28"/>
        <v>0.68181818181818177</v>
      </c>
      <c r="H44" s="10">
        <f t="shared" si="28"/>
        <v>0.70769230769230773</v>
      </c>
      <c r="I44" s="10">
        <f t="shared" si="28"/>
        <v>0.69767441860465118</v>
      </c>
      <c r="J44" s="10">
        <f t="shared" si="28"/>
        <v>0.71028037383177567</v>
      </c>
      <c r="K44" s="10">
        <f t="shared" si="28"/>
        <v>0.7265625</v>
      </c>
      <c r="L44" s="10">
        <f t="shared" si="28"/>
        <v>0.67785234899328861</v>
      </c>
      <c r="M44" s="10">
        <f t="shared" si="28"/>
        <v>0.70833333333333337</v>
      </c>
      <c r="N44" s="10">
        <f t="shared" si="28"/>
        <v>0.67015706806282727</v>
      </c>
      <c r="O44" s="10">
        <f t="shared" si="28"/>
        <v>0.63809523809523805</v>
      </c>
      <c r="P44" s="10">
        <f t="shared" si="28"/>
        <v>0.61572052401746724</v>
      </c>
      <c r="Q44" s="10">
        <f t="shared" si="28"/>
        <v>0.6224899598393574</v>
      </c>
      <c r="R44" s="10">
        <f t="shared" si="28"/>
        <v>0.6278195488721805</v>
      </c>
    </row>
    <row r="45" spans="5:18">
      <c r="E45" s="1" t="str">
        <f t="shared" si="21"/>
        <v>Joanna Mazur</v>
      </c>
      <c r="F45" s="10">
        <f t="shared" ref="F45:R45" si="29">F29/F$35</f>
        <v>0.82608695652173914</v>
      </c>
      <c r="G45" s="10">
        <f t="shared" si="29"/>
        <v>0.77272727272727271</v>
      </c>
      <c r="H45" s="10">
        <f t="shared" si="29"/>
        <v>0.72307692307692306</v>
      </c>
      <c r="I45" s="10">
        <f t="shared" si="29"/>
        <v>0.73255813953488369</v>
      </c>
      <c r="J45" s="10">
        <f t="shared" si="29"/>
        <v>0.68224299065420557</v>
      </c>
      <c r="K45" s="10">
        <f t="shared" si="29"/>
        <v>0.6796875</v>
      </c>
      <c r="L45" s="10">
        <f t="shared" si="29"/>
        <v>0.6912751677852349</v>
      </c>
      <c r="M45" s="10">
        <f t="shared" si="29"/>
        <v>0.66666666666666663</v>
      </c>
      <c r="N45" s="10">
        <f t="shared" si="29"/>
        <v>0.62827225130890052</v>
      </c>
      <c r="O45" s="10">
        <f t="shared" si="29"/>
        <v>0.61428571428571432</v>
      </c>
      <c r="P45" s="10">
        <f t="shared" si="29"/>
        <v>0.63318777292576423</v>
      </c>
      <c r="Q45" s="10">
        <f t="shared" si="29"/>
        <v>0.63855421686746983</v>
      </c>
      <c r="R45" s="10">
        <f t="shared" si="29"/>
        <v>0.62030075187969924</v>
      </c>
    </row>
    <row r="46" spans="5:18">
      <c r="E46" s="1" t="str">
        <f t="shared" si="21"/>
        <v>Łukasz Szczygieł</v>
      </c>
      <c r="F46" s="10">
        <f t="shared" ref="F46:R46" si="30">F30/F$35</f>
        <v>0.43478260869565216</v>
      </c>
      <c r="G46" s="10">
        <f t="shared" si="30"/>
        <v>0.63636363636363635</v>
      </c>
      <c r="H46" s="10">
        <f t="shared" si="30"/>
        <v>0.64615384615384619</v>
      </c>
      <c r="I46" s="10">
        <f t="shared" si="30"/>
        <v>0.73255813953488369</v>
      </c>
      <c r="J46" s="10">
        <f t="shared" si="30"/>
        <v>0.74766355140186913</v>
      </c>
      <c r="K46" s="10">
        <f t="shared" si="30"/>
        <v>0.6796875</v>
      </c>
      <c r="L46" s="10">
        <f t="shared" si="30"/>
        <v>0.64429530201342278</v>
      </c>
      <c r="M46" s="10">
        <f t="shared" si="30"/>
        <v>0.6428571428571429</v>
      </c>
      <c r="N46" s="10">
        <f t="shared" si="30"/>
        <v>0.59685863874345546</v>
      </c>
      <c r="O46" s="10">
        <f t="shared" si="30"/>
        <v>0.61428571428571432</v>
      </c>
      <c r="P46" s="10">
        <f t="shared" si="30"/>
        <v>0.59825327510917026</v>
      </c>
      <c r="Q46" s="10">
        <f t="shared" si="30"/>
        <v>0.57429718875502012</v>
      </c>
      <c r="R46" s="10">
        <f t="shared" si="30"/>
        <v>0.57894736842105265</v>
      </c>
    </row>
    <row r="47" spans="5:18">
      <c r="E47" s="1" t="str">
        <f t="shared" si="21"/>
        <v>Iwona Orońska</v>
      </c>
      <c r="F47" s="10">
        <f t="shared" ref="F47:R47" si="31">F31/F$35</f>
        <v>0.69565217391304346</v>
      </c>
      <c r="G47" s="10">
        <f t="shared" si="31"/>
        <v>0.84090909090909094</v>
      </c>
      <c r="H47" s="10">
        <f t="shared" si="31"/>
        <v>0.84615384615384615</v>
      </c>
      <c r="I47" s="10">
        <f t="shared" si="31"/>
        <v>0.80232558139534882</v>
      </c>
      <c r="J47" s="10">
        <f t="shared" si="31"/>
        <v>0.65420560747663548</v>
      </c>
      <c r="K47" s="10">
        <f t="shared" si="31"/>
        <v>0.59375</v>
      </c>
      <c r="L47" s="10">
        <f t="shared" si="31"/>
        <v>0.59731543624161076</v>
      </c>
      <c r="M47" s="10">
        <f t="shared" si="31"/>
        <v>0.5714285714285714</v>
      </c>
      <c r="N47" s="10">
        <f t="shared" si="31"/>
        <v>0.5759162303664922</v>
      </c>
      <c r="O47" s="10">
        <f t="shared" si="31"/>
        <v>0.55238095238095242</v>
      </c>
      <c r="P47" s="10">
        <f t="shared" si="31"/>
        <v>0.51965065502183405</v>
      </c>
      <c r="Q47" s="10">
        <f t="shared" si="31"/>
        <v>0.49397590361445781</v>
      </c>
      <c r="R47" s="10">
        <f t="shared" si="31"/>
        <v>0.5</v>
      </c>
    </row>
    <row r="48" spans="5:18">
      <c r="E48" s="1" t="str">
        <f t="shared" si="21"/>
        <v>Mateusz "Sambor" Labuda</v>
      </c>
      <c r="F48" s="10">
        <f t="shared" ref="F48:R48" si="32">F32/F$35</f>
        <v>0.30434782608695654</v>
      </c>
      <c r="G48" s="10">
        <f t="shared" si="32"/>
        <v>0.29545454545454547</v>
      </c>
      <c r="H48" s="10">
        <f t="shared" si="32"/>
        <v>0.46153846153846156</v>
      </c>
      <c r="I48" s="10">
        <f t="shared" si="32"/>
        <v>0.52325581395348841</v>
      </c>
      <c r="J48" s="10">
        <f t="shared" si="32"/>
        <v>0.47663551401869159</v>
      </c>
      <c r="K48" s="10">
        <f t="shared" si="32"/>
        <v>0.4921875</v>
      </c>
      <c r="L48" s="10">
        <f t="shared" si="32"/>
        <v>0.46979865771812079</v>
      </c>
      <c r="M48" s="10">
        <f t="shared" si="32"/>
        <v>0.49404761904761907</v>
      </c>
      <c r="N48" s="10">
        <f t="shared" si="32"/>
        <v>0.48691099476439792</v>
      </c>
      <c r="O48" s="10">
        <f t="shared" si="32"/>
        <v>0.48571428571428571</v>
      </c>
      <c r="P48" s="10">
        <f t="shared" si="32"/>
        <v>0.48034934497816595</v>
      </c>
      <c r="Q48" s="10">
        <f t="shared" si="32"/>
        <v>0.47791164658634538</v>
      </c>
      <c r="R48" s="10">
        <f t="shared" si="32"/>
        <v>0.45112781954887216</v>
      </c>
    </row>
    <row r="49" spans="5:18">
      <c r="E49" s="1" t="str">
        <f t="shared" si="21"/>
        <v>Amelia Szczygieł</v>
      </c>
      <c r="F49" s="10">
        <f t="shared" ref="F49:R49" si="33">F33/F$35</f>
        <v>0.43478260869565216</v>
      </c>
      <c r="G49" s="10">
        <f t="shared" si="33"/>
        <v>0.52272727272727271</v>
      </c>
      <c r="H49" s="10">
        <f t="shared" si="33"/>
        <v>0.52307692307692311</v>
      </c>
      <c r="I49" s="10">
        <f t="shared" si="33"/>
        <v>0.53488372093023251</v>
      </c>
      <c r="J49" s="10">
        <f t="shared" si="33"/>
        <v>0.49532710280373832</v>
      </c>
      <c r="K49" s="10">
        <f t="shared" si="33"/>
        <v>0.5078125</v>
      </c>
      <c r="L49" s="10">
        <f t="shared" si="33"/>
        <v>0.50335570469798663</v>
      </c>
      <c r="M49" s="10">
        <f t="shared" si="33"/>
        <v>0.48809523809523808</v>
      </c>
      <c r="N49" s="10">
        <f t="shared" si="33"/>
        <v>0.43979057591623039</v>
      </c>
      <c r="O49" s="10">
        <f t="shared" si="33"/>
        <v>0.4</v>
      </c>
      <c r="P49" s="10">
        <f t="shared" si="33"/>
        <v>0.37991266375545851</v>
      </c>
      <c r="Q49" s="10">
        <f t="shared" si="33"/>
        <v>0.3534136546184739</v>
      </c>
      <c r="R49" s="10">
        <f t="shared" si="33"/>
        <v>0.33082706766917291</v>
      </c>
    </row>
    <row r="50" spans="5:18">
      <c r="E50" s="1" t="str">
        <f t="shared" si="21"/>
        <v>Piotr Oroński</v>
      </c>
      <c r="F50" s="10">
        <f t="shared" ref="F50:R50" si="34">F34/F$35</f>
        <v>0.2608695652173913</v>
      </c>
      <c r="G50" s="10">
        <f t="shared" si="34"/>
        <v>0.22727272727272727</v>
      </c>
      <c r="H50" s="10">
        <f t="shared" si="34"/>
        <v>0.27692307692307694</v>
      </c>
      <c r="I50" s="10">
        <f t="shared" si="34"/>
        <v>0.32558139534883723</v>
      </c>
      <c r="J50" s="10">
        <f t="shared" si="34"/>
        <v>0.30841121495327101</v>
      </c>
      <c r="K50" s="10">
        <f t="shared" si="34"/>
        <v>0.296875</v>
      </c>
      <c r="L50" s="10">
        <f t="shared" si="34"/>
        <v>0.3087248322147651</v>
      </c>
      <c r="M50" s="10">
        <f t="shared" si="34"/>
        <v>0.30952380952380953</v>
      </c>
      <c r="N50" s="10">
        <f t="shared" si="34"/>
        <v>0.30366492146596857</v>
      </c>
      <c r="O50" s="10">
        <f t="shared" si="34"/>
        <v>0.29523809523809524</v>
      </c>
      <c r="P50" s="10">
        <f t="shared" si="34"/>
        <v>0.31441048034934499</v>
      </c>
      <c r="Q50" s="10">
        <f t="shared" si="34"/>
        <v>0.2971887550200803</v>
      </c>
      <c r="R50" s="10">
        <f t="shared" si="34"/>
        <v>0.28195488721804512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4">
        <v>7</v>
      </c>
      <c r="M1" s="84">
        <v>8</v>
      </c>
      <c r="N1" s="84">
        <v>9</v>
      </c>
      <c r="O1" s="84">
        <v>10</v>
      </c>
      <c r="P1" s="84">
        <v>11</v>
      </c>
      <c r="Q1" s="84">
        <v>12</v>
      </c>
      <c r="R1" s="84">
        <v>13</v>
      </c>
      <c r="S1" s="89"/>
      <c r="T1" s="89"/>
      <c r="U1" s="89"/>
      <c r="V1" s="89"/>
      <c r="W1" s="89"/>
      <c r="X1" s="70"/>
      <c r="Y1" s="83" t="s">
        <v>32</v>
      </c>
      <c r="Z1" s="83"/>
      <c r="AA1" s="83"/>
      <c r="AB1" s="83"/>
      <c r="AC1" s="29" t="s">
        <v>36</v>
      </c>
      <c r="AD1" s="72">
        <f>12*30+28</f>
        <v>388</v>
      </c>
    </row>
    <row r="2" spans="1:30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71">
        <v>0</v>
      </c>
      <c r="T2" s="71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85</v>
      </c>
      <c r="C3" s="12" t="s">
        <v>5</v>
      </c>
      <c r="D3" s="18" t="s">
        <v>10</v>
      </c>
      <c r="E3" s="15">
        <f t="shared" ref="E3:E12" si="0">SUM(F3:R3)</f>
        <v>281</v>
      </c>
      <c r="F3" s="20">
        <v>23</v>
      </c>
      <c r="G3" s="20">
        <v>26</v>
      </c>
      <c r="H3" s="20">
        <v>23</v>
      </c>
      <c r="I3" s="20">
        <v>21</v>
      </c>
      <c r="J3" s="20">
        <v>18</v>
      </c>
      <c r="K3" s="20">
        <v>19</v>
      </c>
      <c r="L3" s="20">
        <v>21</v>
      </c>
      <c r="M3" s="20">
        <v>23</v>
      </c>
      <c r="N3" s="20">
        <v>25</v>
      </c>
      <c r="O3" s="20">
        <v>22</v>
      </c>
      <c r="P3" s="20">
        <v>21</v>
      </c>
      <c r="Q3" s="20">
        <v>18</v>
      </c>
      <c r="R3" s="20">
        <v>21</v>
      </c>
      <c r="S3" s="20">
        <v>4</v>
      </c>
      <c r="T3" s="20">
        <v>4</v>
      </c>
      <c r="U3" s="20">
        <v>5</v>
      </c>
      <c r="V3" s="20">
        <v>4</v>
      </c>
      <c r="W3" s="20">
        <v>4</v>
      </c>
      <c r="X3" s="20"/>
      <c r="AC3">
        <f t="shared" ref="AC3:AC7" si="1">E3-$AD$1</f>
        <v>-107</v>
      </c>
      <c r="AD3" s="28">
        <f t="shared" ref="AD3:AD7" si="2">E3/$AD$1</f>
        <v>0.72422680412371132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278</v>
      </c>
      <c r="F4" s="21">
        <v>24</v>
      </c>
      <c r="G4" s="21">
        <v>23</v>
      </c>
      <c r="H4" s="21">
        <v>23</v>
      </c>
      <c r="I4" s="21">
        <v>20</v>
      </c>
      <c r="J4" s="16">
        <v>23</v>
      </c>
      <c r="K4" s="16">
        <v>26</v>
      </c>
      <c r="L4" s="16">
        <v>16</v>
      </c>
      <c r="M4" s="16">
        <v>19</v>
      </c>
      <c r="N4" s="16">
        <v>23</v>
      </c>
      <c r="O4" s="16">
        <v>23</v>
      </c>
      <c r="P4" s="16">
        <v>17</v>
      </c>
      <c r="Q4" s="16">
        <v>19</v>
      </c>
      <c r="R4" s="16">
        <v>22</v>
      </c>
      <c r="S4" s="16">
        <v>4</v>
      </c>
      <c r="T4" s="16">
        <v>5</v>
      </c>
      <c r="U4" s="16">
        <v>5</v>
      </c>
      <c r="V4" s="16">
        <v>4</v>
      </c>
      <c r="W4" s="16">
        <v>4</v>
      </c>
      <c r="X4" s="16"/>
      <c r="Y4">
        <f>E3-E4</f>
        <v>3</v>
      </c>
      <c r="Z4" s="28">
        <f t="shared" ref="Z4:Z7" si="3">E4/E3</f>
        <v>0.98932384341637014</v>
      </c>
      <c r="AA4">
        <f t="shared" ref="AA4:AA7" si="4">E4-E$3</f>
        <v>-3</v>
      </c>
      <c r="AB4" s="28">
        <f t="shared" ref="AB4:AB7" si="5">E4/E$3</f>
        <v>0.98932384341637014</v>
      </c>
      <c r="AC4">
        <f t="shared" si="1"/>
        <v>-110</v>
      </c>
      <c r="AD4" s="28">
        <f t="shared" si="2"/>
        <v>0.71649484536082475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241</v>
      </c>
      <c r="F5" s="20">
        <v>24</v>
      </c>
      <c r="G5" s="20">
        <v>18</v>
      </c>
      <c r="H5" s="20">
        <v>17</v>
      </c>
      <c r="I5" s="20">
        <v>13</v>
      </c>
      <c r="J5" s="20">
        <v>7</v>
      </c>
      <c r="K5" s="20">
        <v>23</v>
      </c>
      <c r="L5" s="20">
        <v>21</v>
      </c>
      <c r="M5" s="20">
        <v>15</v>
      </c>
      <c r="N5" s="20">
        <v>23</v>
      </c>
      <c r="O5" s="20">
        <v>17</v>
      </c>
      <c r="P5" s="20">
        <v>21</v>
      </c>
      <c r="Q5" s="20">
        <v>20</v>
      </c>
      <c r="R5" s="20">
        <v>22</v>
      </c>
      <c r="S5" s="20">
        <v>4</v>
      </c>
      <c r="T5" s="20">
        <v>4</v>
      </c>
      <c r="U5" s="20">
        <v>3</v>
      </c>
      <c r="V5" s="20">
        <v>5</v>
      </c>
      <c r="W5" s="20">
        <v>5</v>
      </c>
      <c r="X5" s="20">
        <v>1</v>
      </c>
      <c r="Y5">
        <f t="shared" ref="Y5:Y12" si="6">E4-E5</f>
        <v>37</v>
      </c>
      <c r="Z5" s="28">
        <f t="shared" si="3"/>
        <v>0.86690647482014394</v>
      </c>
      <c r="AA5">
        <f t="shared" si="4"/>
        <v>-40</v>
      </c>
      <c r="AB5" s="28">
        <f t="shared" si="5"/>
        <v>0.85765124555160144</v>
      </c>
      <c r="AC5">
        <f t="shared" si="1"/>
        <v>-147</v>
      </c>
      <c r="AD5" s="28">
        <f t="shared" si="2"/>
        <v>0.62113402061855671</v>
      </c>
    </row>
    <row r="6" spans="1:30">
      <c r="A6" s="11">
        <v>3</v>
      </c>
      <c r="B6" s="13" t="s">
        <v>84</v>
      </c>
      <c r="C6" s="14" t="s">
        <v>5</v>
      </c>
      <c r="D6" s="14" t="s">
        <v>6</v>
      </c>
      <c r="E6" s="15">
        <f t="shared" si="0"/>
        <v>241</v>
      </c>
      <c r="F6" s="16">
        <v>19</v>
      </c>
      <c r="G6" s="16">
        <v>22</v>
      </c>
      <c r="H6" s="16">
        <v>4</v>
      </c>
      <c r="I6" s="16">
        <v>24</v>
      </c>
      <c r="J6" s="16">
        <v>24</v>
      </c>
      <c r="K6" s="16">
        <v>19</v>
      </c>
      <c r="L6" s="16">
        <v>18</v>
      </c>
      <c r="M6" s="16">
        <v>20</v>
      </c>
      <c r="N6" s="16">
        <v>20</v>
      </c>
      <c r="O6" s="16">
        <v>15</v>
      </c>
      <c r="P6" s="16">
        <v>21</v>
      </c>
      <c r="Q6" s="16">
        <v>18</v>
      </c>
      <c r="R6" s="16">
        <v>17</v>
      </c>
      <c r="S6" s="16">
        <v>4</v>
      </c>
      <c r="T6" s="16">
        <v>4</v>
      </c>
      <c r="U6" s="16">
        <v>3</v>
      </c>
      <c r="V6" s="16">
        <v>4</v>
      </c>
      <c r="W6" s="16">
        <v>2</v>
      </c>
      <c r="X6" s="16"/>
      <c r="Y6">
        <f t="shared" si="6"/>
        <v>0</v>
      </c>
      <c r="Z6" s="28">
        <f t="shared" si="3"/>
        <v>1</v>
      </c>
      <c r="AA6">
        <f t="shared" si="4"/>
        <v>-40</v>
      </c>
      <c r="AB6" s="28">
        <f t="shared" si="5"/>
        <v>0.85765124555160144</v>
      </c>
      <c r="AC6">
        <f t="shared" si="1"/>
        <v>-147</v>
      </c>
      <c r="AD6" s="28">
        <f t="shared" si="2"/>
        <v>0.62113402061855671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232</v>
      </c>
      <c r="F7" s="20">
        <v>17</v>
      </c>
      <c r="G7" s="20">
        <v>21</v>
      </c>
      <c r="H7" s="20">
        <v>8</v>
      </c>
      <c r="I7" s="20">
        <v>19</v>
      </c>
      <c r="J7" s="20">
        <v>14</v>
      </c>
      <c r="K7" s="20">
        <v>17</v>
      </c>
      <c r="L7" s="20">
        <v>20</v>
      </c>
      <c r="M7" s="20">
        <v>19</v>
      </c>
      <c r="N7" s="20">
        <v>19</v>
      </c>
      <c r="O7" s="20">
        <v>18</v>
      </c>
      <c r="P7" s="20">
        <v>21</v>
      </c>
      <c r="Q7" s="20">
        <v>17</v>
      </c>
      <c r="R7" s="20">
        <v>22</v>
      </c>
      <c r="S7" s="20">
        <v>5</v>
      </c>
      <c r="T7" s="20">
        <v>5</v>
      </c>
      <c r="U7" s="20">
        <v>3</v>
      </c>
      <c r="V7" s="20">
        <v>5</v>
      </c>
      <c r="W7" s="20">
        <v>4</v>
      </c>
      <c r="X7" s="20"/>
      <c r="Y7">
        <f t="shared" si="6"/>
        <v>9</v>
      </c>
      <c r="Z7" s="28">
        <f t="shared" si="3"/>
        <v>0.96265560165975106</v>
      </c>
      <c r="AA7">
        <f t="shared" si="4"/>
        <v>-49</v>
      </c>
      <c r="AB7" s="28">
        <f t="shared" si="5"/>
        <v>0.82562277580071175</v>
      </c>
      <c r="AC7">
        <f t="shared" si="1"/>
        <v>-156</v>
      </c>
      <c r="AD7" s="28">
        <f t="shared" si="2"/>
        <v>0.59793814432989689</v>
      </c>
    </row>
    <row r="8" spans="1:30">
      <c r="A8" s="11">
        <v>6</v>
      </c>
      <c r="B8" s="13" t="s">
        <v>29</v>
      </c>
      <c r="C8" s="14" t="s">
        <v>28</v>
      </c>
      <c r="D8" s="14" t="s">
        <v>10</v>
      </c>
      <c r="E8" s="15">
        <f t="shared" si="0"/>
        <v>211</v>
      </c>
      <c r="F8" s="21">
        <v>21</v>
      </c>
      <c r="G8" s="21">
        <v>17</v>
      </c>
      <c r="H8" s="21">
        <v>15</v>
      </c>
      <c r="I8" s="21">
        <v>13</v>
      </c>
      <c r="J8" s="21">
        <v>10</v>
      </c>
      <c r="K8" s="21">
        <v>7</v>
      </c>
      <c r="L8" s="21">
        <v>20</v>
      </c>
      <c r="M8" s="21">
        <v>17</v>
      </c>
      <c r="N8" s="21">
        <v>19</v>
      </c>
      <c r="O8" s="21">
        <v>21</v>
      </c>
      <c r="P8" s="21">
        <v>19</v>
      </c>
      <c r="Q8" s="21">
        <v>22</v>
      </c>
      <c r="R8" s="21">
        <v>10</v>
      </c>
      <c r="S8" s="21">
        <v>5</v>
      </c>
      <c r="T8" s="21">
        <v>4</v>
      </c>
      <c r="U8" s="21">
        <v>1</v>
      </c>
      <c r="V8" s="21"/>
      <c r="W8" s="21"/>
      <c r="X8" s="21"/>
      <c r="Y8">
        <f t="shared" si="6"/>
        <v>21</v>
      </c>
      <c r="Z8" s="28">
        <f>E8/E7</f>
        <v>0.90948275862068961</v>
      </c>
      <c r="AA8">
        <f>E8-E$3</f>
        <v>-70</v>
      </c>
      <c r="AB8" s="28">
        <f>E8/E$3</f>
        <v>0.75088967971530252</v>
      </c>
      <c r="AC8">
        <f>E8-$AD$1</f>
        <v>-177</v>
      </c>
      <c r="AD8" s="28">
        <f>E8/$AD$1</f>
        <v>0.54381443298969068</v>
      </c>
    </row>
    <row r="9" spans="1:30">
      <c r="A9" s="11">
        <v>7</v>
      </c>
      <c r="B9" s="13" t="s">
        <v>88</v>
      </c>
      <c r="C9" s="14" t="s">
        <v>5</v>
      </c>
      <c r="D9" s="14" t="s">
        <v>6</v>
      </c>
      <c r="E9" s="15">
        <f t="shared" si="0"/>
        <v>158</v>
      </c>
      <c r="F9" s="20">
        <v>16</v>
      </c>
      <c r="G9" s="20">
        <v>20</v>
      </c>
      <c r="H9" s="20">
        <v>8</v>
      </c>
      <c r="I9" s="20">
        <v>14</v>
      </c>
      <c r="J9" s="20">
        <v>2</v>
      </c>
      <c r="K9" s="20">
        <v>13</v>
      </c>
      <c r="L9" s="20">
        <v>16</v>
      </c>
      <c r="M9" s="20">
        <v>17</v>
      </c>
      <c r="N9" s="20">
        <v>14</v>
      </c>
      <c r="O9" s="20">
        <v>4</v>
      </c>
      <c r="P9" s="20">
        <v>12</v>
      </c>
      <c r="Q9" s="20">
        <v>12</v>
      </c>
      <c r="R9" s="20">
        <v>10</v>
      </c>
      <c r="S9" s="20">
        <v>3</v>
      </c>
      <c r="T9" s="20">
        <v>2</v>
      </c>
      <c r="U9" s="20">
        <v>3</v>
      </c>
      <c r="V9" s="20">
        <v>2</v>
      </c>
      <c r="W9" s="20"/>
      <c r="X9" s="20"/>
      <c r="Y9">
        <f t="shared" si="6"/>
        <v>53</v>
      </c>
      <c r="Z9" s="28">
        <f t="shared" ref="Z9:Z12" si="7">E9/E8</f>
        <v>0.74881516587677721</v>
      </c>
      <c r="AA9">
        <f t="shared" ref="AA9:AA12" si="8">E9-E$3</f>
        <v>-123</v>
      </c>
      <c r="AB9" s="28">
        <f t="shared" ref="AB9:AB12" si="9">E9/E$3</f>
        <v>0.56227758007117434</v>
      </c>
      <c r="AC9">
        <f t="shared" ref="AC9:AC12" si="10">E9-$AD$1</f>
        <v>-230</v>
      </c>
      <c r="AD9" s="28">
        <f t="shared" ref="AD9:AD12" si="11">E9/$AD$1</f>
        <v>0.40721649484536082</v>
      </c>
    </row>
    <row r="10" spans="1:30">
      <c r="A10" s="11">
        <v>8</v>
      </c>
      <c r="B10" s="13" t="s">
        <v>24</v>
      </c>
      <c r="C10" s="14" t="s">
        <v>5</v>
      </c>
      <c r="D10" s="14" t="s">
        <v>6</v>
      </c>
      <c r="E10" s="15">
        <f t="shared" si="0"/>
        <v>145</v>
      </c>
      <c r="F10" s="21">
        <v>10</v>
      </c>
      <c r="G10" s="21">
        <v>18</v>
      </c>
      <c r="H10" s="21">
        <v>9</v>
      </c>
      <c r="I10" s="21">
        <v>12</v>
      </c>
      <c r="J10" s="16">
        <v>13</v>
      </c>
      <c r="K10" s="16">
        <v>17</v>
      </c>
      <c r="L10" s="16">
        <v>7</v>
      </c>
      <c r="M10" s="16">
        <v>15</v>
      </c>
      <c r="N10" s="16">
        <v>17</v>
      </c>
      <c r="O10" s="16">
        <v>10</v>
      </c>
      <c r="P10" s="16">
        <v>6</v>
      </c>
      <c r="Q10" s="16">
        <v>7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13</v>
      </c>
      <c r="Z10" s="28">
        <f t="shared" si="7"/>
        <v>0.91772151898734178</v>
      </c>
      <c r="AA10">
        <f t="shared" si="8"/>
        <v>-136</v>
      </c>
      <c r="AB10" s="28">
        <f t="shared" si="9"/>
        <v>0.51601423487544484</v>
      </c>
      <c r="AC10">
        <f t="shared" si="10"/>
        <v>-243</v>
      </c>
      <c r="AD10" s="28">
        <f t="shared" si="11"/>
        <v>0.37371134020618557</v>
      </c>
    </row>
    <row r="11" spans="1:30">
      <c r="A11" s="11">
        <v>9</v>
      </c>
      <c r="B11" s="13" t="s">
        <v>89</v>
      </c>
      <c r="C11" s="12" t="s">
        <v>90</v>
      </c>
      <c r="D11" s="18" t="s">
        <v>10</v>
      </c>
      <c r="E11" s="15">
        <f t="shared" si="0"/>
        <v>138</v>
      </c>
      <c r="F11" s="20">
        <v>15</v>
      </c>
      <c r="G11" s="20">
        <v>13</v>
      </c>
      <c r="H11" s="20">
        <v>14</v>
      </c>
      <c r="I11" s="20">
        <v>9</v>
      </c>
      <c r="J11" s="20">
        <v>4</v>
      </c>
      <c r="K11" s="20">
        <v>11</v>
      </c>
      <c r="L11" s="20">
        <v>6</v>
      </c>
      <c r="M11" s="20">
        <v>16</v>
      </c>
      <c r="N11" s="20">
        <v>13</v>
      </c>
      <c r="O11" s="20">
        <v>7</v>
      </c>
      <c r="P11" s="20">
        <v>9</v>
      </c>
      <c r="Q11" s="20">
        <v>15</v>
      </c>
      <c r="R11" s="20">
        <v>6</v>
      </c>
      <c r="S11" s="20">
        <v>5</v>
      </c>
      <c r="T11" s="20">
        <v>1</v>
      </c>
      <c r="U11" s="20"/>
      <c r="V11" s="20"/>
      <c r="W11" s="20"/>
      <c r="X11" s="20"/>
      <c r="Y11">
        <f t="shared" si="6"/>
        <v>7</v>
      </c>
      <c r="Z11" s="28">
        <f t="shared" si="7"/>
        <v>0.9517241379310345</v>
      </c>
      <c r="AA11">
        <f t="shared" si="8"/>
        <v>-143</v>
      </c>
      <c r="AB11" s="28">
        <f t="shared" si="9"/>
        <v>0.49110320284697506</v>
      </c>
      <c r="AC11">
        <f t="shared" si="10"/>
        <v>-250</v>
      </c>
      <c r="AD11" s="28">
        <f t="shared" si="11"/>
        <v>0.35567010309278352</v>
      </c>
    </row>
    <row r="12" spans="1:30">
      <c r="A12" s="11">
        <v>10</v>
      </c>
      <c r="B12" s="17" t="s">
        <v>91</v>
      </c>
      <c r="C12" s="12" t="s">
        <v>92</v>
      </c>
      <c r="D12" s="18" t="s">
        <v>10</v>
      </c>
      <c r="E12" s="15">
        <f t="shared" si="0"/>
        <v>134</v>
      </c>
      <c r="F12" s="16">
        <v>6</v>
      </c>
      <c r="G12" s="16">
        <v>15</v>
      </c>
      <c r="H12" s="16">
        <v>4</v>
      </c>
      <c r="I12" s="16">
        <v>12</v>
      </c>
      <c r="J12" s="16">
        <v>7</v>
      </c>
      <c r="K12" s="16">
        <v>21</v>
      </c>
      <c r="L12" s="16">
        <v>17</v>
      </c>
      <c r="M12" s="16">
        <v>15</v>
      </c>
      <c r="N12" s="16">
        <v>13</v>
      </c>
      <c r="O12" s="16">
        <v>1</v>
      </c>
      <c r="P12" s="16">
        <v>13</v>
      </c>
      <c r="Q12" s="16">
        <v>10</v>
      </c>
      <c r="R12" s="16">
        <v>0</v>
      </c>
      <c r="S12" s="16">
        <v>0</v>
      </c>
      <c r="T12" s="16"/>
      <c r="U12" s="16"/>
      <c r="V12" s="16"/>
      <c r="W12" s="16"/>
      <c r="X12" s="16"/>
      <c r="Y12">
        <f t="shared" si="6"/>
        <v>4</v>
      </c>
      <c r="Z12" s="28">
        <f t="shared" si="7"/>
        <v>0.97101449275362317</v>
      </c>
      <c r="AA12">
        <f t="shared" si="8"/>
        <v>-147</v>
      </c>
      <c r="AB12" s="28">
        <f t="shared" si="9"/>
        <v>0.47686832740213525</v>
      </c>
      <c r="AC12">
        <f t="shared" si="10"/>
        <v>-254</v>
      </c>
      <c r="AD12" s="28">
        <f t="shared" si="11"/>
        <v>0.34536082474226804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49</v>
      </c>
      <c r="H17" s="2">
        <f>SUM($F3:H3)</f>
        <v>72</v>
      </c>
      <c r="I17" s="2">
        <f>SUM($F3:I3)</f>
        <v>93</v>
      </c>
      <c r="J17" s="2">
        <f>SUM($F3:J3)</f>
        <v>111</v>
      </c>
      <c r="K17" s="2">
        <f>SUM($F3:K3)</f>
        <v>130</v>
      </c>
      <c r="L17" s="2">
        <f>SUM($F3:L3)</f>
        <v>151</v>
      </c>
      <c r="M17" s="2">
        <f>SUM($F3:M3)</f>
        <v>174</v>
      </c>
      <c r="N17" s="2">
        <f>SUM($F3:N3)</f>
        <v>199</v>
      </c>
      <c r="O17" s="2">
        <f>SUM($F3:O3)</f>
        <v>221</v>
      </c>
      <c r="P17" s="2">
        <f>SUM($F3:P3)</f>
        <v>242</v>
      </c>
      <c r="Q17" s="2">
        <f>SUM($F3:Q3)</f>
        <v>260</v>
      </c>
      <c r="R17" s="2">
        <f>SUM($F3:R3)</f>
        <v>281</v>
      </c>
    </row>
    <row r="18" spans="1:18">
      <c r="A18" s="6" t="s">
        <v>6</v>
      </c>
      <c r="B18" s="5" t="s">
        <v>17</v>
      </c>
      <c r="D18" s="2"/>
      <c r="F18" s="2">
        <f>SUM($F4:F4)</f>
        <v>24</v>
      </c>
      <c r="G18" s="2">
        <f>SUM($F4:G4)</f>
        <v>47</v>
      </c>
      <c r="H18" s="2">
        <f>SUM($F4:H4)</f>
        <v>70</v>
      </c>
      <c r="I18" s="2">
        <f>SUM($F4:I4)</f>
        <v>90</v>
      </c>
      <c r="J18" s="2">
        <f>SUM($F4:J4)</f>
        <v>113</v>
      </c>
      <c r="K18" s="2">
        <f>SUM($F4:K4)</f>
        <v>139</v>
      </c>
      <c r="L18" s="2">
        <f>SUM($F4:L4)</f>
        <v>155</v>
      </c>
      <c r="M18" s="2">
        <f>SUM($F4:M4)</f>
        <v>174</v>
      </c>
      <c r="N18" s="2">
        <f>SUM($F4:N4)</f>
        <v>197</v>
      </c>
      <c r="O18" s="2">
        <f>SUM($F4:O4)</f>
        <v>220</v>
      </c>
      <c r="P18" s="2">
        <f>SUM($F4:P4)</f>
        <v>237</v>
      </c>
      <c r="Q18" s="2">
        <f>SUM($F4:Q4)</f>
        <v>256</v>
      </c>
      <c r="R18" s="2">
        <f>SUM($F4:R4)</f>
        <v>278</v>
      </c>
    </row>
    <row r="19" spans="1:18">
      <c r="A19" s="6" t="s">
        <v>18</v>
      </c>
      <c r="B19" s="5" t="s">
        <v>19</v>
      </c>
      <c r="D19" s="2"/>
      <c r="F19" s="2">
        <f>SUM($F5:F5)</f>
        <v>24</v>
      </c>
      <c r="G19" s="2">
        <f>SUM($F5:G5)</f>
        <v>42</v>
      </c>
      <c r="H19" s="2">
        <f>SUM($F5:H5)</f>
        <v>59</v>
      </c>
      <c r="I19" s="2">
        <f>SUM($F5:I5)</f>
        <v>72</v>
      </c>
      <c r="J19" s="2">
        <f>SUM($F5:J5)</f>
        <v>79</v>
      </c>
      <c r="K19" s="2">
        <f>SUM($F5:K5)</f>
        <v>102</v>
      </c>
      <c r="L19" s="2">
        <f>SUM($F5:L5)</f>
        <v>123</v>
      </c>
      <c r="M19" s="2">
        <f>SUM($F5:M5)</f>
        <v>138</v>
      </c>
      <c r="N19" s="2">
        <f>SUM($F5:N5)</f>
        <v>161</v>
      </c>
      <c r="O19" s="2">
        <f>SUM($F5:O5)</f>
        <v>178</v>
      </c>
      <c r="P19" s="2">
        <f>SUM($F5:P5)</f>
        <v>199</v>
      </c>
      <c r="Q19" s="2">
        <f>SUM($F5:Q5)</f>
        <v>219</v>
      </c>
      <c r="R19" s="2">
        <f>SUM($F5:R5)</f>
        <v>241</v>
      </c>
    </row>
    <row r="20" spans="1:18">
      <c r="A20" s="6" t="s">
        <v>20</v>
      </c>
      <c r="B20" s="7" t="s">
        <v>21</v>
      </c>
      <c r="D20" s="2"/>
      <c r="F20" s="2">
        <f>SUM($F6:F6)</f>
        <v>19</v>
      </c>
      <c r="G20" s="2">
        <f>SUM($F6:G6)</f>
        <v>41</v>
      </c>
      <c r="H20" s="2">
        <f>SUM($F6:H6)</f>
        <v>45</v>
      </c>
      <c r="I20" s="2">
        <f>SUM($F6:I6)</f>
        <v>69</v>
      </c>
      <c r="J20" s="2">
        <f>SUM($F6:J6)</f>
        <v>93</v>
      </c>
      <c r="K20" s="2">
        <f>SUM($F6:K6)</f>
        <v>112</v>
      </c>
      <c r="L20" s="2">
        <f>SUM($F6:L6)</f>
        <v>130</v>
      </c>
      <c r="M20" s="2">
        <f>SUM($F6:M6)</f>
        <v>150</v>
      </c>
      <c r="N20" s="2">
        <f>SUM($F6:N6)</f>
        <v>170</v>
      </c>
      <c r="O20" s="2">
        <f>SUM($F6:O6)</f>
        <v>185</v>
      </c>
      <c r="P20" s="2">
        <f>SUM($F6:P6)</f>
        <v>206</v>
      </c>
      <c r="Q20" s="2">
        <f>SUM($F6:Q6)</f>
        <v>224</v>
      </c>
      <c r="R20" s="2">
        <f>SUM($F6:R6)</f>
        <v>241</v>
      </c>
    </row>
    <row r="21" spans="1:18">
      <c r="A21" s="8"/>
      <c r="D21" s="2"/>
      <c r="F21" s="2">
        <f>SUM($F7:F7)</f>
        <v>17</v>
      </c>
      <c r="G21" s="2">
        <f>SUM($F7:G7)</f>
        <v>38</v>
      </c>
      <c r="H21" s="2">
        <f>SUM($F7:H7)</f>
        <v>46</v>
      </c>
      <c r="I21" s="2">
        <f>SUM($F7:I7)</f>
        <v>65</v>
      </c>
      <c r="J21" s="2">
        <f>SUM($F7:J7)</f>
        <v>79</v>
      </c>
      <c r="K21" s="2">
        <f>SUM($F7:K7)</f>
        <v>96</v>
      </c>
      <c r="L21" s="2">
        <f>SUM($F7:L7)</f>
        <v>116</v>
      </c>
      <c r="M21" s="2">
        <f>SUM($F7:M7)</f>
        <v>135</v>
      </c>
      <c r="N21" s="2">
        <f>SUM($F7:N7)</f>
        <v>154</v>
      </c>
      <c r="O21" s="2">
        <f>SUM($F7:O7)</f>
        <v>172</v>
      </c>
      <c r="P21" s="2">
        <f>SUM($F7:P7)</f>
        <v>193</v>
      </c>
      <c r="Q21" s="2">
        <f>SUM($F7:Q7)</f>
        <v>210</v>
      </c>
      <c r="R21" s="2">
        <f>SUM($F7:R7)</f>
        <v>232</v>
      </c>
    </row>
    <row r="22" spans="1:18">
      <c r="A22" s="8"/>
      <c r="B22" s="5" t="s">
        <v>22</v>
      </c>
      <c r="D22" s="2"/>
      <c r="F22" s="2">
        <f>SUM($F8:F8)</f>
        <v>21</v>
      </c>
      <c r="G22" s="2">
        <f>SUM($F8:G8)</f>
        <v>38</v>
      </c>
      <c r="H22" s="2">
        <f>SUM($F8:H8)</f>
        <v>53</v>
      </c>
      <c r="I22" s="2">
        <f>SUM($F8:I8)</f>
        <v>66</v>
      </c>
      <c r="J22" s="2">
        <f>SUM($F8:J8)</f>
        <v>76</v>
      </c>
      <c r="K22" s="2">
        <f>SUM($F8:K8)</f>
        <v>83</v>
      </c>
      <c r="L22" s="2">
        <f>SUM($F8:L8)</f>
        <v>103</v>
      </c>
      <c r="M22" s="2">
        <f>SUM($F8:M8)</f>
        <v>120</v>
      </c>
      <c r="N22" s="2">
        <f>SUM($F8:N8)</f>
        <v>139</v>
      </c>
      <c r="O22" s="2">
        <f>SUM($F8:O8)</f>
        <v>160</v>
      </c>
      <c r="P22" s="2">
        <f>SUM($F8:P8)</f>
        <v>179</v>
      </c>
      <c r="Q22" s="2">
        <f>SUM($F8:Q8)</f>
        <v>201</v>
      </c>
      <c r="R22" s="2">
        <f>SUM($F8:R8)</f>
        <v>211</v>
      </c>
    </row>
    <row r="23" spans="1:18">
      <c r="F23" s="2">
        <f>SUM($F9:F9)</f>
        <v>16</v>
      </c>
      <c r="G23" s="2">
        <f>SUM($F9:G9)</f>
        <v>36</v>
      </c>
      <c r="H23" s="2">
        <f>SUM($F9:H9)</f>
        <v>44</v>
      </c>
      <c r="I23" s="2">
        <f>SUM($F9:I9)</f>
        <v>58</v>
      </c>
      <c r="J23" s="2">
        <f>SUM($F9:J9)</f>
        <v>60</v>
      </c>
      <c r="K23" s="2">
        <f>SUM($F9:K9)</f>
        <v>73</v>
      </c>
      <c r="L23" s="2">
        <f>SUM($F9:L9)</f>
        <v>89</v>
      </c>
      <c r="M23" s="2">
        <f>SUM($F9:M9)</f>
        <v>106</v>
      </c>
      <c r="N23" s="2">
        <f>SUM($F9:N9)</f>
        <v>120</v>
      </c>
      <c r="O23" s="2">
        <f>SUM($F9:O9)</f>
        <v>124</v>
      </c>
      <c r="P23" s="2">
        <f>SUM($F9:P9)</f>
        <v>136</v>
      </c>
      <c r="Q23" s="2">
        <f>SUM($F9:Q9)</f>
        <v>148</v>
      </c>
      <c r="R23" s="2">
        <f>SUM($F9:R9)</f>
        <v>158</v>
      </c>
    </row>
    <row r="24" spans="1:18">
      <c r="F24" s="2">
        <f>SUM($F10:F10)</f>
        <v>10</v>
      </c>
      <c r="G24" s="2">
        <f>SUM($F10:G10)</f>
        <v>28</v>
      </c>
      <c r="H24" s="2">
        <f>SUM($F10:H10)</f>
        <v>37</v>
      </c>
      <c r="I24" s="2">
        <f>SUM($F10:I10)</f>
        <v>49</v>
      </c>
      <c r="J24" s="2">
        <f>SUM($F10:J10)</f>
        <v>62</v>
      </c>
      <c r="K24" s="2">
        <f>SUM($F10:K10)</f>
        <v>79</v>
      </c>
      <c r="L24" s="2">
        <f>SUM($F10:L10)</f>
        <v>86</v>
      </c>
      <c r="M24" s="2">
        <f>SUM($F10:M10)</f>
        <v>101</v>
      </c>
      <c r="N24" s="2">
        <f>SUM($F10:N10)</f>
        <v>118</v>
      </c>
      <c r="O24" s="2">
        <f>SUM($F10:O10)</f>
        <v>128</v>
      </c>
      <c r="P24" s="2">
        <f>SUM($F10:P10)</f>
        <v>134</v>
      </c>
      <c r="Q24" s="2">
        <f>SUM($F10:Q10)</f>
        <v>141</v>
      </c>
      <c r="R24" s="2">
        <f>SUM($F10:R10)</f>
        <v>145</v>
      </c>
    </row>
    <row r="25" spans="1:18">
      <c r="F25" s="2">
        <f>SUM($F11:F11)</f>
        <v>15</v>
      </c>
      <c r="G25" s="2">
        <f>SUM($F11:G11)</f>
        <v>28</v>
      </c>
      <c r="H25" s="2">
        <f>SUM($F11:H11)</f>
        <v>42</v>
      </c>
      <c r="I25" s="2">
        <f>SUM($F11:I11)</f>
        <v>51</v>
      </c>
      <c r="J25" s="2">
        <f>SUM($F11:J11)</f>
        <v>55</v>
      </c>
      <c r="K25" s="2">
        <f>SUM($F11:K11)</f>
        <v>66</v>
      </c>
      <c r="L25" s="2">
        <f>SUM($F11:L11)</f>
        <v>72</v>
      </c>
      <c r="M25" s="2">
        <f>SUM($F11:M11)</f>
        <v>88</v>
      </c>
      <c r="N25" s="2">
        <f>SUM($F11:N11)</f>
        <v>101</v>
      </c>
      <c r="O25" s="2">
        <f>SUM($F11:O11)</f>
        <v>108</v>
      </c>
      <c r="P25" s="2">
        <f>SUM($F11:P11)</f>
        <v>117</v>
      </c>
      <c r="Q25" s="2">
        <f>SUM($F11:Q11)</f>
        <v>132</v>
      </c>
      <c r="R25" s="2">
        <f>SUM($F11:R11)</f>
        <v>138</v>
      </c>
    </row>
    <row r="26" spans="1:18">
      <c r="F26" s="2">
        <f>SUM($F12:F12)</f>
        <v>6</v>
      </c>
      <c r="G26" s="2">
        <f>SUM($F12:G12)</f>
        <v>21</v>
      </c>
      <c r="H26" s="2">
        <f>SUM($F12:H12)</f>
        <v>25</v>
      </c>
      <c r="I26" s="2">
        <f>SUM($F12:I12)</f>
        <v>37</v>
      </c>
      <c r="J26" s="2">
        <f>SUM($F12:J12)</f>
        <v>44</v>
      </c>
      <c r="K26" s="2">
        <f>SUM($F12:K12)</f>
        <v>65</v>
      </c>
      <c r="L26" s="2">
        <f>SUM($F12:L12)</f>
        <v>82</v>
      </c>
      <c r="M26" s="2">
        <f>SUM($F12:M12)</f>
        <v>97</v>
      </c>
      <c r="N26" s="2">
        <f>SUM($F12:N12)</f>
        <v>110</v>
      </c>
      <c r="O26" s="2">
        <f>SUM($F12:O12)</f>
        <v>111</v>
      </c>
      <c r="P26" s="2">
        <f>SUM($F12:P12)</f>
        <v>124</v>
      </c>
      <c r="Q26" s="2">
        <f>SUM($F12:Q12)</f>
        <v>134</v>
      </c>
      <c r="R26" s="2">
        <f>SUM($F12:R12)</f>
        <v>134</v>
      </c>
    </row>
    <row r="27" spans="1:18">
      <c r="F27" s="2">
        <f t="shared" ref="F27:R27" si="12">MAX(F17:F26)</f>
        <v>24</v>
      </c>
      <c r="G27" s="2">
        <f t="shared" si="12"/>
        <v>49</v>
      </c>
      <c r="H27" s="2">
        <f t="shared" si="12"/>
        <v>72</v>
      </c>
      <c r="I27" s="2">
        <f t="shared" si="12"/>
        <v>93</v>
      </c>
      <c r="J27" s="2">
        <f t="shared" si="12"/>
        <v>113</v>
      </c>
      <c r="K27" s="2">
        <f t="shared" si="12"/>
        <v>139</v>
      </c>
      <c r="L27" s="2">
        <f t="shared" si="12"/>
        <v>155</v>
      </c>
      <c r="M27" s="2">
        <f t="shared" si="12"/>
        <v>174</v>
      </c>
      <c r="N27" s="2">
        <f t="shared" si="12"/>
        <v>199</v>
      </c>
      <c r="O27" s="2">
        <f t="shared" si="12"/>
        <v>221</v>
      </c>
      <c r="P27" s="2">
        <f t="shared" si="12"/>
        <v>242</v>
      </c>
      <c r="Q27" s="2">
        <f t="shared" si="12"/>
        <v>260</v>
      </c>
      <c r="R27" s="2">
        <f t="shared" si="12"/>
        <v>281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>B3</f>
        <v>Robert "Stanley" Stańczyk</v>
      </c>
      <c r="F31" s="10">
        <f t="shared" ref="F31:R40" si="13">F17/F$27</f>
        <v>0.95833333333333337</v>
      </c>
      <c r="G31" s="10">
        <f t="shared" si="13"/>
        <v>1</v>
      </c>
      <c r="H31" s="10">
        <f t="shared" si="13"/>
        <v>1</v>
      </c>
      <c r="I31" s="10">
        <f t="shared" si="13"/>
        <v>1</v>
      </c>
      <c r="J31" s="10">
        <f t="shared" si="13"/>
        <v>0.98230088495575218</v>
      </c>
      <c r="K31" s="10">
        <f t="shared" si="13"/>
        <v>0.93525179856115104</v>
      </c>
      <c r="L31" s="10">
        <f t="shared" si="13"/>
        <v>0.97419354838709682</v>
      </c>
      <c r="M31" s="10">
        <f t="shared" si="13"/>
        <v>1</v>
      </c>
      <c r="N31" s="10">
        <f t="shared" si="13"/>
        <v>1</v>
      </c>
      <c r="O31" s="10">
        <f t="shared" si="13"/>
        <v>1</v>
      </c>
      <c r="P31" s="10">
        <f t="shared" si="13"/>
        <v>1</v>
      </c>
      <c r="Q31" s="10">
        <f t="shared" si="13"/>
        <v>1</v>
      </c>
      <c r="R31" s="10">
        <f t="shared" si="13"/>
        <v>1</v>
      </c>
    </row>
    <row r="32" spans="1:18">
      <c r="E32" s="1" t="str">
        <f t="shared" ref="E32:E40" si="14">B4</f>
        <v>Krzysztof "FAZIK" Brzeziński</v>
      </c>
      <c r="F32" s="10">
        <f t="shared" si="13"/>
        <v>1</v>
      </c>
      <c r="G32" s="10">
        <f t="shared" si="13"/>
        <v>0.95918367346938771</v>
      </c>
      <c r="H32" s="10">
        <f t="shared" si="13"/>
        <v>0.97222222222222221</v>
      </c>
      <c r="I32" s="10">
        <f t="shared" si="13"/>
        <v>0.967741935483871</v>
      </c>
      <c r="J32" s="10">
        <f t="shared" si="13"/>
        <v>1</v>
      </c>
      <c r="K32" s="10">
        <f t="shared" si="13"/>
        <v>1</v>
      </c>
      <c r="L32" s="10">
        <f t="shared" si="13"/>
        <v>1</v>
      </c>
      <c r="M32" s="10">
        <f t="shared" si="13"/>
        <v>1</v>
      </c>
      <c r="N32" s="10">
        <f t="shared" si="13"/>
        <v>0.98994974874371855</v>
      </c>
      <c r="O32" s="10">
        <f t="shared" si="13"/>
        <v>0.99547511312217196</v>
      </c>
      <c r="P32" s="10">
        <f t="shared" si="13"/>
        <v>0.97933884297520657</v>
      </c>
      <c r="Q32" s="10">
        <f t="shared" si="13"/>
        <v>0.98461538461538467</v>
      </c>
      <c r="R32" s="10">
        <f t="shared" si="13"/>
        <v>0.98932384341637014</v>
      </c>
    </row>
    <row r="33" spans="5:18">
      <c r="E33" s="1" t="str">
        <f t="shared" si="14"/>
        <v>Marcin Walczak</v>
      </c>
      <c r="F33" s="10">
        <f t="shared" si="13"/>
        <v>1</v>
      </c>
      <c r="G33" s="10">
        <f t="shared" si="13"/>
        <v>0.8571428571428571</v>
      </c>
      <c r="H33" s="10">
        <f t="shared" si="13"/>
        <v>0.81944444444444442</v>
      </c>
      <c r="I33" s="10">
        <f t="shared" si="13"/>
        <v>0.77419354838709675</v>
      </c>
      <c r="J33" s="10">
        <f t="shared" si="13"/>
        <v>0.69911504424778759</v>
      </c>
      <c r="K33" s="10">
        <f t="shared" si="13"/>
        <v>0.73381294964028776</v>
      </c>
      <c r="L33" s="10">
        <f t="shared" si="13"/>
        <v>0.79354838709677422</v>
      </c>
      <c r="M33" s="10">
        <f t="shared" si="13"/>
        <v>0.7931034482758621</v>
      </c>
      <c r="N33" s="10">
        <f t="shared" si="13"/>
        <v>0.80904522613065322</v>
      </c>
      <c r="O33" s="10">
        <f t="shared" si="13"/>
        <v>0.80542986425339369</v>
      </c>
      <c r="P33" s="10">
        <f t="shared" si="13"/>
        <v>0.8223140495867769</v>
      </c>
      <c r="Q33" s="10">
        <f t="shared" si="13"/>
        <v>0.84230769230769231</v>
      </c>
      <c r="R33" s="10">
        <f t="shared" si="13"/>
        <v>0.85765124555160144</v>
      </c>
    </row>
    <row r="34" spans="5:18">
      <c r="E34" s="1" t="str">
        <f t="shared" si="14"/>
        <v>Radosław "Shogun" Wiśniewski</v>
      </c>
      <c r="F34" s="10">
        <f t="shared" si="13"/>
        <v>0.79166666666666663</v>
      </c>
      <c r="G34" s="10">
        <f t="shared" si="13"/>
        <v>0.83673469387755106</v>
      </c>
      <c r="H34" s="10">
        <f t="shared" si="13"/>
        <v>0.625</v>
      </c>
      <c r="I34" s="10">
        <f t="shared" si="13"/>
        <v>0.74193548387096775</v>
      </c>
      <c r="J34" s="10">
        <f t="shared" si="13"/>
        <v>0.82300884955752207</v>
      </c>
      <c r="K34" s="10">
        <f t="shared" si="13"/>
        <v>0.80575539568345322</v>
      </c>
      <c r="L34" s="10">
        <f t="shared" si="13"/>
        <v>0.83870967741935487</v>
      </c>
      <c r="M34" s="10">
        <f t="shared" si="13"/>
        <v>0.86206896551724133</v>
      </c>
      <c r="N34" s="10">
        <f t="shared" si="13"/>
        <v>0.85427135678391963</v>
      </c>
      <c r="O34" s="10">
        <f t="shared" si="13"/>
        <v>0.83710407239819007</v>
      </c>
      <c r="P34" s="10">
        <f t="shared" si="13"/>
        <v>0.85123966942148765</v>
      </c>
      <c r="Q34" s="10">
        <f t="shared" si="13"/>
        <v>0.86153846153846159</v>
      </c>
      <c r="R34" s="10">
        <f t="shared" si="13"/>
        <v>0.85765124555160144</v>
      </c>
    </row>
    <row r="35" spans="5:18">
      <c r="E35" s="1" t="str">
        <f t="shared" si="14"/>
        <v>Leszek "Haris" Jęczkowski</v>
      </c>
      <c r="F35" s="10">
        <f t="shared" si="13"/>
        <v>0.70833333333333337</v>
      </c>
      <c r="G35" s="10">
        <f t="shared" si="13"/>
        <v>0.77551020408163263</v>
      </c>
      <c r="H35" s="10">
        <f t="shared" si="13"/>
        <v>0.63888888888888884</v>
      </c>
      <c r="I35" s="10">
        <f t="shared" si="13"/>
        <v>0.69892473118279574</v>
      </c>
      <c r="J35" s="10">
        <f t="shared" si="13"/>
        <v>0.69911504424778759</v>
      </c>
      <c r="K35" s="10">
        <f t="shared" si="13"/>
        <v>0.69064748201438853</v>
      </c>
      <c r="L35" s="10">
        <f t="shared" si="13"/>
        <v>0.74838709677419357</v>
      </c>
      <c r="M35" s="10">
        <f t="shared" si="13"/>
        <v>0.77586206896551724</v>
      </c>
      <c r="N35" s="10">
        <f t="shared" si="13"/>
        <v>0.77386934673366836</v>
      </c>
      <c r="O35" s="10">
        <f t="shared" si="13"/>
        <v>0.77828054298642535</v>
      </c>
      <c r="P35" s="10">
        <f t="shared" si="13"/>
        <v>0.7975206611570248</v>
      </c>
      <c r="Q35" s="10">
        <f t="shared" si="13"/>
        <v>0.80769230769230771</v>
      </c>
      <c r="R35" s="10">
        <f t="shared" si="13"/>
        <v>0.82562277580071175</v>
      </c>
    </row>
    <row r="36" spans="5:18">
      <c r="E36" s="1" t="str">
        <f t="shared" si="14"/>
        <v>Damian Kuczmaszewski</v>
      </c>
      <c r="F36" s="10">
        <f t="shared" si="13"/>
        <v>0.875</v>
      </c>
      <c r="G36" s="10">
        <f t="shared" si="13"/>
        <v>0.77551020408163263</v>
      </c>
      <c r="H36" s="10">
        <f t="shared" si="13"/>
        <v>0.73611111111111116</v>
      </c>
      <c r="I36" s="10">
        <f t="shared" si="13"/>
        <v>0.70967741935483875</v>
      </c>
      <c r="J36" s="10">
        <f t="shared" si="13"/>
        <v>0.67256637168141598</v>
      </c>
      <c r="K36" s="10">
        <f t="shared" si="13"/>
        <v>0.59712230215827333</v>
      </c>
      <c r="L36" s="10">
        <f t="shared" si="13"/>
        <v>0.6645161290322581</v>
      </c>
      <c r="M36" s="10">
        <f t="shared" si="13"/>
        <v>0.68965517241379315</v>
      </c>
      <c r="N36" s="10">
        <f t="shared" si="13"/>
        <v>0.69849246231155782</v>
      </c>
      <c r="O36" s="10">
        <f t="shared" si="13"/>
        <v>0.72398190045248867</v>
      </c>
      <c r="P36" s="10">
        <f t="shared" si="13"/>
        <v>0.73966942148760328</v>
      </c>
      <c r="Q36" s="10">
        <f t="shared" si="13"/>
        <v>0.77307692307692311</v>
      </c>
      <c r="R36" s="10">
        <f t="shared" si="13"/>
        <v>0.75088967971530252</v>
      </c>
    </row>
    <row r="37" spans="5:18">
      <c r="E37" s="1" t="str">
        <f t="shared" si="14"/>
        <v>Kostiantyn Fedotov</v>
      </c>
      <c r="F37" s="10">
        <f t="shared" si="13"/>
        <v>0.66666666666666663</v>
      </c>
      <c r="G37" s="10">
        <f t="shared" si="13"/>
        <v>0.73469387755102045</v>
      </c>
      <c r="H37" s="10">
        <f t="shared" si="13"/>
        <v>0.61111111111111116</v>
      </c>
      <c r="I37" s="10">
        <f t="shared" si="13"/>
        <v>0.62365591397849462</v>
      </c>
      <c r="J37" s="10">
        <f t="shared" si="13"/>
        <v>0.53097345132743368</v>
      </c>
      <c r="K37" s="10">
        <f t="shared" si="13"/>
        <v>0.52517985611510787</v>
      </c>
      <c r="L37" s="10">
        <f t="shared" si="13"/>
        <v>0.5741935483870968</v>
      </c>
      <c r="M37" s="10">
        <f t="shared" si="13"/>
        <v>0.60919540229885061</v>
      </c>
      <c r="N37" s="10">
        <f t="shared" si="13"/>
        <v>0.60301507537688437</v>
      </c>
      <c r="O37" s="10">
        <f t="shared" si="13"/>
        <v>0.56108597285067874</v>
      </c>
      <c r="P37" s="10">
        <f t="shared" si="13"/>
        <v>0.56198347107438018</v>
      </c>
      <c r="Q37" s="10">
        <f t="shared" si="13"/>
        <v>0.56923076923076921</v>
      </c>
      <c r="R37" s="10">
        <f t="shared" si="13"/>
        <v>0.56227758007117434</v>
      </c>
    </row>
    <row r="38" spans="5:18">
      <c r="E38" s="1" t="str">
        <f t="shared" si="14"/>
        <v>Dorota Janiszewska</v>
      </c>
      <c r="F38" s="10">
        <f t="shared" si="13"/>
        <v>0.41666666666666669</v>
      </c>
      <c r="G38" s="10">
        <f t="shared" si="13"/>
        <v>0.5714285714285714</v>
      </c>
      <c r="H38" s="10">
        <f t="shared" si="13"/>
        <v>0.51388888888888884</v>
      </c>
      <c r="I38" s="10">
        <f t="shared" si="13"/>
        <v>0.5268817204301075</v>
      </c>
      <c r="J38" s="10">
        <f t="shared" si="13"/>
        <v>0.54867256637168138</v>
      </c>
      <c r="K38" s="10">
        <f t="shared" si="13"/>
        <v>0.56834532374100721</v>
      </c>
      <c r="L38" s="10">
        <f t="shared" si="13"/>
        <v>0.55483870967741933</v>
      </c>
      <c r="M38" s="10">
        <f t="shared" si="13"/>
        <v>0.58045977011494254</v>
      </c>
      <c r="N38" s="10">
        <f t="shared" si="13"/>
        <v>0.59296482412060303</v>
      </c>
      <c r="O38" s="10">
        <f t="shared" si="13"/>
        <v>0.579185520361991</v>
      </c>
      <c r="P38" s="10">
        <f t="shared" si="13"/>
        <v>0.55371900826446285</v>
      </c>
      <c r="Q38" s="10">
        <f t="shared" si="13"/>
        <v>0.54230769230769227</v>
      </c>
      <c r="R38" s="10">
        <f t="shared" si="13"/>
        <v>0.51601423487544484</v>
      </c>
    </row>
    <row r="39" spans="5:18">
      <c r="E39" s="1" t="str">
        <f t="shared" si="14"/>
        <v>Maja Jęczkowska</v>
      </c>
      <c r="F39" s="10">
        <f t="shared" si="13"/>
        <v>0.625</v>
      </c>
      <c r="G39" s="10">
        <f t="shared" si="13"/>
        <v>0.5714285714285714</v>
      </c>
      <c r="H39" s="10">
        <f t="shared" si="13"/>
        <v>0.58333333333333337</v>
      </c>
      <c r="I39" s="10">
        <f t="shared" si="13"/>
        <v>0.54838709677419351</v>
      </c>
      <c r="J39" s="10">
        <f t="shared" si="13"/>
        <v>0.48672566371681414</v>
      </c>
      <c r="K39" s="10">
        <f t="shared" si="13"/>
        <v>0.47482014388489208</v>
      </c>
      <c r="L39" s="10">
        <f t="shared" si="13"/>
        <v>0.46451612903225808</v>
      </c>
      <c r="M39" s="10">
        <f t="shared" si="13"/>
        <v>0.50574712643678166</v>
      </c>
      <c r="N39" s="10">
        <f t="shared" si="13"/>
        <v>0.50753768844221103</v>
      </c>
      <c r="O39" s="10">
        <f t="shared" si="13"/>
        <v>0.48868778280542985</v>
      </c>
      <c r="P39" s="10">
        <f t="shared" si="13"/>
        <v>0.48347107438016529</v>
      </c>
      <c r="Q39" s="10">
        <f t="shared" si="13"/>
        <v>0.50769230769230766</v>
      </c>
      <c r="R39" s="10">
        <f t="shared" si="13"/>
        <v>0.49110320284697506</v>
      </c>
    </row>
    <row r="40" spans="5:18">
      <c r="E40" s="1" t="str">
        <f t="shared" si="14"/>
        <v>Marek Czerski</v>
      </c>
      <c r="F40" s="10">
        <f t="shared" si="13"/>
        <v>0.25</v>
      </c>
      <c r="G40" s="10">
        <f t="shared" si="13"/>
        <v>0.42857142857142855</v>
      </c>
      <c r="H40" s="10">
        <f t="shared" si="13"/>
        <v>0.34722222222222221</v>
      </c>
      <c r="I40" s="10">
        <f t="shared" si="13"/>
        <v>0.39784946236559138</v>
      </c>
      <c r="J40" s="10">
        <f t="shared" si="13"/>
        <v>0.38938053097345132</v>
      </c>
      <c r="K40" s="10">
        <f t="shared" si="13"/>
        <v>0.46762589928057552</v>
      </c>
      <c r="L40" s="10">
        <f t="shared" si="13"/>
        <v>0.52903225806451615</v>
      </c>
      <c r="M40" s="10">
        <f t="shared" si="13"/>
        <v>0.55747126436781613</v>
      </c>
      <c r="N40" s="10">
        <f t="shared" si="13"/>
        <v>0.55276381909547734</v>
      </c>
      <c r="O40" s="10">
        <f t="shared" si="13"/>
        <v>0.50226244343891402</v>
      </c>
      <c r="P40" s="10">
        <f t="shared" si="13"/>
        <v>0.51239669421487599</v>
      </c>
      <c r="Q40" s="10">
        <f t="shared" si="13"/>
        <v>0.51538461538461533</v>
      </c>
      <c r="R40" s="10">
        <f t="shared" si="13"/>
        <v>0.47686832740213525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activeCell="D10" sqref="B10:D10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4.855468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4">
        <v>7</v>
      </c>
      <c r="M1" s="84">
        <v>8</v>
      </c>
      <c r="N1" s="84">
        <v>9</v>
      </c>
      <c r="O1" s="84">
        <v>10</v>
      </c>
      <c r="P1" s="84">
        <v>11</v>
      </c>
      <c r="Q1" s="84">
        <v>12</v>
      </c>
      <c r="R1" s="84">
        <v>13</v>
      </c>
      <c r="S1" s="89"/>
      <c r="T1" s="89"/>
      <c r="U1" s="89"/>
      <c r="V1" s="89"/>
      <c r="W1" s="89"/>
      <c r="X1" s="70"/>
      <c r="Y1" s="83" t="s">
        <v>32</v>
      </c>
      <c r="Z1" s="83"/>
      <c r="AA1" s="83"/>
      <c r="AB1" s="83"/>
      <c r="AC1" s="29" t="s">
        <v>36</v>
      </c>
      <c r="AD1" s="68">
        <v>389</v>
      </c>
    </row>
    <row r="2" spans="1:30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69">
        <v>0</v>
      </c>
      <c r="T2" s="69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2" si="0">SUM(F3:R3)</f>
        <v>248</v>
      </c>
      <c r="F3" s="19">
        <v>23</v>
      </c>
      <c r="G3" s="19">
        <v>21</v>
      </c>
      <c r="H3" s="20">
        <v>21</v>
      </c>
      <c r="I3" s="74">
        <v>9</v>
      </c>
      <c r="J3" s="74">
        <v>13</v>
      </c>
      <c r="K3" s="19">
        <v>0</v>
      </c>
      <c r="L3" s="19">
        <v>22</v>
      </c>
      <c r="M3" s="74">
        <v>23</v>
      </c>
      <c r="N3" s="74">
        <v>26</v>
      </c>
      <c r="O3" s="20">
        <v>18</v>
      </c>
      <c r="P3" s="20">
        <v>18</v>
      </c>
      <c r="Q3" s="74">
        <v>24</v>
      </c>
      <c r="R3" s="74">
        <v>30</v>
      </c>
      <c r="S3" s="20">
        <v>5</v>
      </c>
      <c r="T3" s="20">
        <v>5</v>
      </c>
      <c r="U3" s="20">
        <v>5</v>
      </c>
      <c r="V3" s="20">
        <v>5</v>
      </c>
      <c r="W3" s="20">
        <v>5</v>
      </c>
      <c r="X3" s="20">
        <v>5</v>
      </c>
      <c r="AC3">
        <f t="shared" ref="AC3:AC7" si="1">E3-$AD$1</f>
        <v>-141</v>
      </c>
      <c r="AD3" s="28">
        <f t="shared" ref="AD3:AD7" si="2">E3/$AD$1</f>
        <v>0.63753213367609252</v>
      </c>
    </row>
    <row r="4" spans="1:30">
      <c r="A4" s="11">
        <v>2</v>
      </c>
      <c r="B4" s="17" t="s">
        <v>85</v>
      </c>
      <c r="C4" s="12" t="s">
        <v>5</v>
      </c>
      <c r="D4" s="18" t="s">
        <v>10</v>
      </c>
      <c r="E4" s="15">
        <f t="shared" si="0"/>
        <v>234</v>
      </c>
      <c r="F4" s="22">
        <v>23</v>
      </c>
      <c r="G4" s="22">
        <v>19</v>
      </c>
      <c r="H4" s="75">
        <v>23</v>
      </c>
      <c r="I4" s="22">
        <v>6</v>
      </c>
      <c r="J4" s="16">
        <v>9</v>
      </c>
      <c r="K4" s="16">
        <v>5</v>
      </c>
      <c r="L4" s="16">
        <v>25</v>
      </c>
      <c r="M4" s="73">
        <v>23</v>
      </c>
      <c r="N4" s="16">
        <v>24</v>
      </c>
      <c r="O4" s="16">
        <v>13</v>
      </c>
      <c r="P4" s="73">
        <v>19</v>
      </c>
      <c r="Q4" s="73">
        <v>24</v>
      </c>
      <c r="R4" s="16">
        <v>21</v>
      </c>
      <c r="S4" s="16">
        <v>5</v>
      </c>
      <c r="T4" s="16">
        <v>5</v>
      </c>
      <c r="U4" s="16">
        <v>4</v>
      </c>
      <c r="V4" s="16">
        <v>5</v>
      </c>
      <c r="W4" s="16">
        <v>2</v>
      </c>
      <c r="X4" s="16"/>
      <c r="Y4">
        <f>E3-E4</f>
        <v>14</v>
      </c>
      <c r="Z4" s="28">
        <f t="shared" ref="Z4:Z7" si="3">E4/E3</f>
        <v>0.94354838709677424</v>
      </c>
      <c r="AA4">
        <f t="shared" ref="AA4:AA7" si="4">E4-E$3</f>
        <v>-14</v>
      </c>
      <c r="AB4" s="28">
        <f t="shared" ref="AB4:AB7" si="5">E4/E$3</f>
        <v>0.94354838709677424</v>
      </c>
      <c r="AC4">
        <f t="shared" si="1"/>
        <v>-155</v>
      </c>
      <c r="AD4" s="28">
        <f t="shared" si="2"/>
        <v>0.60154241645244211</v>
      </c>
    </row>
    <row r="5" spans="1:30">
      <c r="A5" s="11">
        <v>3</v>
      </c>
      <c r="B5" s="13" t="s">
        <v>78</v>
      </c>
      <c r="C5" s="14" t="s">
        <v>5</v>
      </c>
      <c r="D5" s="14" t="s">
        <v>8</v>
      </c>
      <c r="E5" s="15">
        <f t="shared" si="0"/>
        <v>212</v>
      </c>
      <c r="F5" s="20">
        <v>22</v>
      </c>
      <c r="G5" s="74">
        <v>23</v>
      </c>
      <c r="H5" s="20">
        <v>10</v>
      </c>
      <c r="I5" s="20">
        <v>4</v>
      </c>
      <c r="J5" s="74">
        <v>13</v>
      </c>
      <c r="K5" s="19">
        <v>5</v>
      </c>
      <c r="L5" s="19">
        <v>10</v>
      </c>
      <c r="M5" s="19">
        <v>18</v>
      </c>
      <c r="N5" s="20">
        <v>23</v>
      </c>
      <c r="O5" s="20">
        <v>17</v>
      </c>
      <c r="P5" s="20">
        <v>14</v>
      </c>
      <c r="Q5" s="74">
        <v>24</v>
      </c>
      <c r="R5" s="20">
        <v>29</v>
      </c>
      <c r="S5" s="20">
        <v>5</v>
      </c>
      <c r="T5" s="20">
        <v>4</v>
      </c>
      <c r="U5" s="20">
        <v>5</v>
      </c>
      <c r="V5" s="20">
        <v>5</v>
      </c>
      <c r="W5" s="20">
        <v>5</v>
      </c>
      <c r="X5" s="20">
        <v>5</v>
      </c>
      <c r="Y5">
        <f t="shared" ref="Y5:Y12" si="6">E4-E5</f>
        <v>22</v>
      </c>
      <c r="Z5" s="28">
        <f t="shared" si="3"/>
        <v>0.90598290598290598</v>
      </c>
      <c r="AA5">
        <f t="shared" si="4"/>
        <v>-36</v>
      </c>
      <c r="AB5" s="28">
        <f t="shared" si="5"/>
        <v>0.85483870967741937</v>
      </c>
      <c r="AC5">
        <f t="shared" si="1"/>
        <v>-177</v>
      </c>
      <c r="AD5" s="28">
        <f t="shared" si="2"/>
        <v>0.54498714652956293</v>
      </c>
    </row>
    <row r="6" spans="1:30">
      <c r="A6" s="11">
        <v>4</v>
      </c>
      <c r="B6" s="13" t="s">
        <v>84</v>
      </c>
      <c r="C6" s="14" t="s">
        <v>5</v>
      </c>
      <c r="D6" s="14" t="s">
        <v>6</v>
      </c>
      <c r="E6" s="15">
        <f t="shared" si="0"/>
        <v>210</v>
      </c>
      <c r="F6" s="73">
        <v>24</v>
      </c>
      <c r="G6" s="16">
        <v>20</v>
      </c>
      <c r="H6" s="16">
        <v>15</v>
      </c>
      <c r="I6" s="16">
        <v>6</v>
      </c>
      <c r="J6" s="16">
        <v>8</v>
      </c>
      <c r="K6" s="16">
        <v>5</v>
      </c>
      <c r="L6" s="73">
        <v>27</v>
      </c>
      <c r="M6" s="16">
        <v>21</v>
      </c>
      <c r="N6" s="16">
        <v>8</v>
      </c>
      <c r="O6" s="16">
        <v>17</v>
      </c>
      <c r="P6" s="16">
        <v>18</v>
      </c>
      <c r="Q6" s="16">
        <v>23</v>
      </c>
      <c r="R6" s="16">
        <v>18</v>
      </c>
      <c r="S6" s="16">
        <v>4</v>
      </c>
      <c r="T6" s="16">
        <v>3</v>
      </c>
      <c r="U6" s="16">
        <v>4</v>
      </c>
      <c r="V6" s="16">
        <v>4</v>
      </c>
      <c r="W6" s="16">
        <v>3</v>
      </c>
      <c r="X6" s="16"/>
      <c r="Y6">
        <f t="shared" si="6"/>
        <v>2</v>
      </c>
      <c r="Z6" s="28">
        <f t="shared" si="3"/>
        <v>0.99056603773584906</v>
      </c>
      <c r="AA6">
        <f t="shared" si="4"/>
        <v>-38</v>
      </c>
      <c r="AB6" s="28">
        <f t="shared" si="5"/>
        <v>0.84677419354838712</v>
      </c>
      <c r="AC6">
        <f t="shared" si="1"/>
        <v>-179</v>
      </c>
      <c r="AD6" s="28">
        <f t="shared" si="2"/>
        <v>0.53984575835475579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198</v>
      </c>
      <c r="F7" s="20">
        <v>16</v>
      </c>
      <c r="G7" s="74">
        <v>23</v>
      </c>
      <c r="H7" s="20">
        <v>10</v>
      </c>
      <c r="I7" s="20">
        <v>1</v>
      </c>
      <c r="J7" s="20">
        <v>10</v>
      </c>
      <c r="K7" s="20">
        <v>0</v>
      </c>
      <c r="L7" s="20">
        <v>24</v>
      </c>
      <c r="M7" s="20">
        <v>15</v>
      </c>
      <c r="N7" s="20">
        <v>24</v>
      </c>
      <c r="O7" s="74">
        <v>25</v>
      </c>
      <c r="P7" s="20">
        <v>5</v>
      </c>
      <c r="Q7" s="74">
        <v>24</v>
      </c>
      <c r="R7" s="20">
        <v>21</v>
      </c>
      <c r="S7" s="20">
        <v>5</v>
      </c>
      <c r="T7" s="20">
        <v>4</v>
      </c>
      <c r="U7" s="20">
        <v>4</v>
      </c>
      <c r="V7" s="20">
        <v>4</v>
      </c>
      <c r="W7" s="20"/>
      <c r="X7" s="20"/>
      <c r="Y7">
        <f t="shared" si="6"/>
        <v>12</v>
      </c>
      <c r="Z7" s="28">
        <f t="shared" si="3"/>
        <v>0.94285714285714284</v>
      </c>
      <c r="AA7">
        <f t="shared" si="4"/>
        <v>-50</v>
      </c>
      <c r="AB7" s="28">
        <f t="shared" si="5"/>
        <v>0.79838709677419351</v>
      </c>
      <c r="AC7">
        <f t="shared" si="1"/>
        <v>-191</v>
      </c>
      <c r="AD7" s="28">
        <f t="shared" si="2"/>
        <v>0.50899742930591263</v>
      </c>
    </row>
    <row r="8" spans="1:30">
      <c r="A8" s="11">
        <v>6</v>
      </c>
      <c r="B8" s="13" t="s">
        <v>11</v>
      </c>
      <c r="C8" s="14" t="s">
        <v>5</v>
      </c>
      <c r="D8" s="14" t="s">
        <v>10</v>
      </c>
      <c r="E8" s="15">
        <f t="shared" si="0"/>
        <v>193</v>
      </c>
      <c r="F8" s="21">
        <v>22</v>
      </c>
      <c r="G8" s="21">
        <v>20</v>
      </c>
      <c r="H8" s="21">
        <v>13</v>
      </c>
      <c r="I8" s="21">
        <v>6</v>
      </c>
      <c r="J8" s="75">
        <v>13</v>
      </c>
      <c r="K8" s="22">
        <v>0</v>
      </c>
      <c r="L8" s="22">
        <v>18</v>
      </c>
      <c r="M8" s="22">
        <v>14</v>
      </c>
      <c r="N8" s="21">
        <v>16</v>
      </c>
      <c r="O8" s="21">
        <v>20</v>
      </c>
      <c r="P8" s="21">
        <v>12</v>
      </c>
      <c r="Q8" s="21">
        <v>17</v>
      </c>
      <c r="R8" s="21">
        <v>22</v>
      </c>
      <c r="S8" s="21">
        <v>5</v>
      </c>
      <c r="T8" s="21">
        <v>5</v>
      </c>
      <c r="U8" s="21">
        <v>5</v>
      </c>
      <c r="V8" s="21">
        <v>4</v>
      </c>
      <c r="W8" s="21">
        <v>3</v>
      </c>
      <c r="X8" s="21"/>
      <c r="Y8">
        <f t="shared" si="6"/>
        <v>5</v>
      </c>
      <c r="Z8" s="28">
        <f>E8/E7</f>
        <v>0.9747474747474747</v>
      </c>
      <c r="AA8">
        <f>E8-E$3</f>
        <v>-55</v>
      </c>
      <c r="AB8" s="28">
        <f>E8/E$3</f>
        <v>0.77822580645161288</v>
      </c>
      <c r="AC8">
        <f>E8-$AD$1</f>
        <v>-196</v>
      </c>
      <c r="AD8" s="28">
        <f>E8/$AD$1</f>
        <v>0.49614395886889462</v>
      </c>
    </row>
    <row r="9" spans="1:30">
      <c r="A9" s="11">
        <v>7</v>
      </c>
      <c r="B9" s="13" t="s">
        <v>86</v>
      </c>
      <c r="C9" s="14" t="s">
        <v>5</v>
      </c>
      <c r="D9" s="14" t="s">
        <v>10</v>
      </c>
      <c r="E9" s="15">
        <f t="shared" si="0"/>
        <v>186</v>
      </c>
      <c r="F9" s="19">
        <v>20</v>
      </c>
      <c r="G9" s="19">
        <v>21</v>
      </c>
      <c r="H9" s="20">
        <v>15</v>
      </c>
      <c r="I9" s="19">
        <v>6</v>
      </c>
      <c r="J9" s="19">
        <v>12</v>
      </c>
      <c r="K9" s="19">
        <v>0</v>
      </c>
      <c r="L9" s="19">
        <v>13</v>
      </c>
      <c r="M9" s="19">
        <v>19</v>
      </c>
      <c r="N9" s="20">
        <v>22</v>
      </c>
      <c r="O9" s="20">
        <v>12</v>
      </c>
      <c r="P9" s="20">
        <v>18</v>
      </c>
      <c r="Q9" s="20">
        <v>15</v>
      </c>
      <c r="R9" s="20">
        <v>13</v>
      </c>
      <c r="S9" s="20">
        <v>3</v>
      </c>
      <c r="T9" s="20">
        <v>3</v>
      </c>
      <c r="U9" s="20">
        <v>3</v>
      </c>
      <c r="V9" s="20">
        <v>4</v>
      </c>
      <c r="W9" s="20"/>
      <c r="X9" s="20"/>
      <c r="Y9">
        <f t="shared" si="6"/>
        <v>7</v>
      </c>
      <c r="Z9" s="28">
        <f t="shared" ref="Z9:Z12" si="7">E9/E8</f>
        <v>0.96373056994818651</v>
      </c>
      <c r="AA9">
        <f t="shared" ref="AA9:AA12" si="8">E9-E$3</f>
        <v>-62</v>
      </c>
      <c r="AB9" s="28">
        <f t="shared" ref="AB9:AB12" si="9">E9/E$3</f>
        <v>0.75</v>
      </c>
      <c r="AC9">
        <f t="shared" ref="AC9:AC12" si="10">E9-$AD$1</f>
        <v>-203</v>
      </c>
      <c r="AD9" s="28">
        <f t="shared" ref="AD9:AD12" si="11">E9/$AD$1</f>
        <v>0.47814910025706941</v>
      </c>
    </row>
    <row r="10" spans="1:30">
      <c r="A10" s="11">
        <v>8</v>
      </c>
      <c r="B10" s="13" t="s">
        <v>24</v>
      </c>
      <c r="C10" s="14" t="s">
        <v>5</v>
      </c>
      <c r="D10" s="14" t="s">
        <v>8</v>
      </c>
      <c r="E10" s="15">
        <f t="shared" si="0"/>
        <v>126</v>
      </c>
      <c r="F10" s="22">
        <v>11</v>
      </c>
      <c r="G10" s="22">
        <v>17</v>
      </c>
      <c r="H10" s="21">
        <v>5</v>
      </c>
      <c r="I10" s="22">
        <v>0</v>
      </c>
      <c r="J10" s="16">
        <v>1</v>
      </c>
      <c r="K10" s="16">
        <v>0</v>
      </c>
      <c r="L10" s="16">
        <v>14</v>
      </c>
      <c r="M10" s="16">
        <v>20</v>
      </c>
      <c r="N10" s="16">
        <v>16</v>
      </c>
      <c r="O10" s="16">
        <v>4</v>
      </c>
      <c r="P10" s="16">
        <v>10</v>
      </c>
      <c r="Q10" s="73">
        <v>24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60</v>
      </c>
      <c r="Z10" s="28">
        <f t="shared" si="7"/>
        <v>0.67741935483870963</v>
      </c>
      <c r="AA10">
        <f t="shared" si="8"/>
        <v>-122</v>
      </c>
      <c r="AB10" s="28">
        <f t="shared" si="9"/>
        <v>0.50806451612903225</v>
      </c>
      <c r="AC10">
        <f t="shared" si="10"/>
        <v>-263</v>
      </c>
      <c r="AD10" s="28">
        <f t="shared" si="11"/>
        <v>0.32390745501285345</v>
      </c>
    </row>
    <row r="11" spans="1:30">
      <c r="A11" s="11">
        <v>9</v>
      </c>
      <c r="B11" s="13" t="s">
        <v>48</v>
      </c>
      <c r="C11" s="12" t="s">
        <v>49</v>
      </c>
      <c r="D11" s="18" t="s">
        <v>8</v>
      </c>
      <c r="E11" s="15">
        <f t="shared" si="0"/>
        <v>114</v>
      </c>
      <c r="F11" s="20">
        <v>16</v>
      </c>
      <c r="G11" s="20">
        <v>14</v>
      </c>
      <c r="H11" s="20">
        <v>3</v>
      </c>
      <c r="I11" s="20">
        <v>0</v>
      </c>
      <c r="J11" s="19">
        <v>9</v>
      </c>
      <c r="K11" s="19">
        <v>5</v>
      </c>
      <c r="L11" s="19">
        <v>12</v>
      </c>
      <c r="M11" s="19">
        <v>5</v>
      </c>
      <c r="N11" s="20">
        <v>16</v>
      </c>
      <c r="O11" s="20">
        <v>12</v>
      </c>
      <c r="P11" s="20">
        <v>10</v>
      </c>
      <c r="Q11" s="20">
        <v>12</v>
      </c>
      <c r="R11" s="20">
        <v>0</v>
      </c>
      <c r="S11" s="20"/>
      <c r="T11" s="20"/>
      <c r="U11" s="20"/>
      <c r="V11" s="20"/>
      <c r="W11" s="20"/>
      <c r="X11" s="20"/>
      <c r="Y11">
        <f t="shared" si="6"/>
        <v>12</v>
      </c>
      <c r="Z11" s="28">
        <f t="shared" si="7"/>
        <v>0.90476190476190477</v>
      </c>
      <c r="AA11">
        <f t="shared" si="8"/>
        <v>-134</v>
      </c>
      <c r="AB11" s="28">
        <f t="shared" si="9"/>
        <v>0.45967741935483869</v>
      </c>
      <c r="AC11">
        <f t="shared" si="10"/>
        <v>-275</v>
      </c>
      <c r="AD11" s="28">
        <f t="shared" si="11"/>
        <v>0.29305912596401029</v>
      </c>
    </row>
    <row r="12" spans="1:30">
      <c r="A12" s="11">
        <v>10</v>
      </c>
      <c r="B12" s="17" t="s">
        <v>80</v>
      </c>
      <c r="C12" s="12" t="s">
        <v>5</v>
      </c>
      <c r="D12" s="18" t="s">
        <v>10</v>
      </c>
      <c r="E12" s="15">
        <f t="shared" si="0"/>
        <v>86</v>
      </c>
      <c r="F12" s="16">
        <v>8</v>
      </c>
      <c r="G12" s="16">
        <v>7</v>
      </c>
      <c r="H12" s="16">
        <v>8</v>
      </c>
      <c r="I12" s="16">
        <v>0</v>
      </c>
      <c r="J12" s="16">
        <v>0</v>
      </c>
      <c r="K12" s="16">
        <v>0</v>
      </c>
      <c r="L12" s="16">
        <v>6</v>
      </c>
      <c r="M12" s="16">
        <v>6</v>
      </c>
      <c r="N12" s="16">
        <v>18</v>
      </c>
      <c r="O12" s="16">
        <v>3</v>
      </c>
      <c r="P12" s="16">
        <v>6</v>
      </c>
      <c r="Q12" s="16">
        <v>18</v>
      </c>
      <c r="R12" s="16">
        <v>6</v>
      </c>
      <c r="S12" s="16">
        <v>5</v>
      </c>
      <c r="T12" s="16">
        <v>1</v>
      </c>
      <c r="U12" s="16"/>
      <c r="V12" s="16"/>
      <c r="W12" s="16"/>
      <c r="X12" s="16"/>
      <c r="Y12">
        <f t="shared" si="6"/>
        <v>28</v>
      </c>
      <c r="Z12" s="28">
        <f t="shared" si="7"/>
        <v>0.75438596491228072</v>
      </c>
      <c r="AA12">
        <f t="shared" si="8"/>
        <v>-162</v>
      </c>
      <c r="AB12" s="28">
        <f t="shared" si="9"/>
        <v>0.34677419354838712</v>
      </c>
      <c r="AC12">
        <f t="shared" si="10"/>
        <v>-303</v>
      </c>
      <c r="AD12" s="28">
        <f t="shared" si="11"/>
        <v>0.2210796915167095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44</v>
      </c>
      <c r="H17" s="2">
        <f>SUM($F3:H3)</f>
        <v>65</v>
      </c>
      <c r="I17" s="2">
        <f>SUM($F3:I3)</f>
        <v>74</v>
      </c>
      <c r="J17" s="2">
        <f>SUM($F3:J3)</f>
        <v>87</v>
      </c>
      <c r="K17" s="2">
        <f>SUM($F3:K3)</f>
        <v>87</v>
      </c>
      <c r="L17" s="2">
        <f>SUM($F3:L3)</f>
        <v>109</v>
      </c>
      <c r="M17" s="2">
        <f>SUM($F3:M3)</f>
        <v>132</v>
      </c>
      <c r="N17" s="2">
        <f>SUM($F3:N3)</f>
        <v>158</v>
      </c>
      <c r="O17" s="2">
        <f>SUM($F3:O3)</f>
        <v>176</v>
      </c>
      <c r="P17" s="2">
        <f>SUM($F3:P3)</f>
        <v>194</v>
      </c>
      <c r="Q17" s="2">
        <f>SUM($F3:Q3)</f>
        <v>218</v>
      </c>
      <c r="R17" s="2">
        <f>SUM($F3:R3)</f>
        <v>248</v>
      </c>
    </row>
    <row r="18" spans="1:18">
      <c r="A18" s="6" t="s">
        <v>6</v>
      </c>
      <c r="B18" s="5" t="s">
        <v>17</v>
      </c>
      <c r="D18" s="2"/>
      <c r="F18" s="2">
        <f>SUM($F4:F4)</f>
        <v>23</v>
      </c>
      <c r="G18" s="2">
        <f>SUM($F4:G4)</f>
        <v>42</v>
      </c>
      <c r="H18" s="2">
        <f>SUM($F4:H4)</f>
        <v>65</v>
      </c>
      <c r="I18" s="2">
        <f>SUM($F4:I4)</f>
        <v>71</v>
      </c>
      <c r="J18" s="2">
        <f>SUM($F4:J4)</f>
        <v>80</v>
      </c>
      <c r="K18" s="2">
        <f>SUM($F4:K4)</f>
        <v>85</v>
      </c>
      <c r="L18" s="2">
        <f>SUM($F4:L4)</f>
        <v>110</v>
      </c>
      <c r="M18" s="2">
        <f>SUM($F4:M4)</f>
        <v>133</v>
      </c>
      <c r="N18" s="2">
        <f>SUM($F4:N4)</f>
        <v>157</v>
      </c>
      <c r="O18" s="2">
        <f>SUM($F4:O4)</f>
        <v>170</v>
      </c>
      <c r="P18" s="2">
        <f>SUM($F4:P4)</f>
        <v>189</v>
      </c>
      <c r="Q18" s="2">
        <f>SUM($F4:Q4)</f>
        <v>213</v>
      </c>
      <c r="R18" s="2">
        <f>SUM($F4:R4)</f>
        <v>234</v>
      </c>
    </row>
    <row r="19" spans="1:18">
      <c r="A19" s="6" t="s">
        <v>18</v>
      </c>
      <c r="B19" s="5" t="s">
        <v>19</v>
      </c>
      <c r="D19" s="2"/>
      <c r="F19" s="2">
        <f>SUM($F5:F5)</f>
        <v>22</v>
      </c>
      <c r="G19" s="2">
        <f>SUM($F5:G5)</f>
        <v>45</v>
      </c>
      <c r="H19" s="2">
        <f>SUM($F5:H5)</f>
        <v>55</v>
      </c>
      <c r="I19" s="2">
        <f>SUM($F5:I5)</f>
        <v>59</v>
      </c>
      <c r="J19" s="2">
        <f>SUM($F5:J5)</f>
        <v>72</v>
      </c>
      <c r="K19" s="2">
        <f>SUM($F5:K5)</f>
        <v>77</v>
      </c>
      <c r="L19" s="2">
        <f>SUM($F5:L5)</f>
        <v>87</v>
      </c>
      <c r="M19" s="2">
        <f>SUM($F5:M5)</f>
        <v>105</v>
      </c>
      <c r="N19" s="2">
        <f>SUM($F5:N5)</f>
        <v>128</v>
      </c>
      <c r="O19" s="2">
        <f>SUM($F5:O5)</f>
        <v>145</v>
      </c>
      <c r="P19" s="2">
        <f>SUM($F5:P5)</f>
        <v>159</v>
      </c>
      <c r="Q19" s="2">
        <f>SUM($F5:Q5)</f>
        <v>183</v>
      </c>
      <c r="R19" s="2">
        <f>SUM($F5:R5)</f>
        <v>212</v>
      </c>
    </row>
    <row r="20" spans="1:18">
      <c r="A20" s="6" t="s">
        <v>20</v>
      </c>
      <c r="B20" s="7" t="s">
        <v>21</v>
      </c>
      <c r="D20" s="2"/>
      <c r="F20" s="2">
        <f>SUM($F6:F6)</f>
        <v>24</v>
      </c>
      <c r="G20" s="2">
        <f>SUM($F6:G6)</f>
        <v>44</v>
      </c>
      <c r="H20" s="2">
        <f>SUM($F6:H6)</f>
        <v>59</v>
      </c>
      <c r="I20" s="2">
        <f>SUM($F6:I6)</f>
        <v>65</v>
      </c>
      <c r="J20" s="2">
        <f>SUM($F6:J6)</f>
        <v>73</v>
      </c>
      <c r="K20" s="2">
        <f>SUM($F6:K6)</f>
        <v>78</v>
      </c>
      <c r="L20" s="2">
        <f>SUM($F6:L6)</f>
        <v>105</v>
      </c>
      <c r="M20" s="2">
        <f>SUM($F6:M6)</f>
        <v>126</v>
      </c>
      <c r="N20" s="2">
        <f>SUM($F6:N6)</f>
        <v>134</v>
      </c>
      <c r="O20" s="2">
        <f>SUM($F6:O6)</f>
        <v>151</v>
      </c>
      <c r="P20" s="2">
        <f>SUM($F6:P6)</f>
        <v>169</v>
      </c>
      <c r="Q20" s="2">
        <f>SUM($F6:Q6)</f>
        <v>192</v>
      </c>
      <c r="R20" s="2">
        <f>SUM($F6:R6)</f>
        <v>210</v>
      </c>
    </row>
    <row r="21" spans="1:18">
      <c r="A21" s="8"/>
      <c r="D21" s="2"/>
      <c r="F21" s="2">
        <f>SUM($F7:F7)</f>
        <v>16</v>
      </c>
      <c r="G21" s="2">
        <f>SUM($F7:G7)</f>
        <v>39</v>
      </c>
      <c r="H21" s="2">
        <f>SUM($F7:H7)</f>
        <v>49</v>
      </c>
      <c r="I21" s="2">
        <f>SUM($F7:I7)</f>
        <v>50</v>
      </c>
      <c r="J21" s="2">
        <f>SUM($F7:J7)</f>
        <v>60</v>
      </c>
      <c r="K21" s="2">
        <f>SUM($F7:K7)</f>
        <v>60</v>
      </c>
      <c r="L21" s="2">
        <f>SUM($F7:L7)</f>
        <v>84</v>
      </c>
      <c r="M21" s="2">
        <f>SUM($F7:M7)</f>
        <v>99</v>
      </c>
      <c r="N21" s="2">
        <f>SUM($F7:N7)</f>
        <v>123</v>
      </c>
      <c r="O21" s="2">
        <f>SUM($F7:O7)</f>
        <v>148</v>
      </c>
      <c r="P21" s="2">
        <f>SUM($F7:P7)</f>
        <v>153</v>
      </c>
      <c r="Q21" s="2">
        <f>SUM($F7:Q7)</f>
        <v>177</v>
      </c>
      <c r="R21" s="2">
        <f>SUM($F7:R7)</f>
        <v>198</v>
      </c>
    </row>
    <row r="22" spans="1:18">
      <c r="A22" s="8"/>
      <c r="B22" s="5" t="s">
        <v>22</v>
      </c>
      <c r="D22" s="2"/>
      <c r="F22" s="2">
        <f>SUM($F8:F8)</f>
        <v>22</v>
      </c>
      <c r="G22" s="2">
        <f>SUM($F8:G8)</f>
        <v>42</v>
      </c>
      <c r="H22" s="2">
        <f>SUM($F8:H8)</f>
        <v>55</v>
      </c>
      <c r="I22" s="2">
        <f>SUM($F8:I8)</f>
        <v>61</v>
      </c>
      <c r="J22" s="2">
        <f>SUM($F8:J8)</f>
        <v>74</v>
      </c>
      <c r="K22" s="2">
        <f>SUM($F8:K8)</f>
        <v>74</v>
      </c>
      <c r="L22" s="2">
        <f>SUM($F8:L8)</f>
        <v>92</v>
      </c>
      <c r="M22" s="2">
        <f>SUM($F8:M8)</f>
        <v>106</v>
      </c>
      <c r="N22" s="2">
        <f>SUM($F8:N8)</f>
        <v>122</v>
      </c>
      <c r="O22" s="2">
        <f>SUM($F8:O8)</f>
        <v>142</v>
      </c>
      <c r="P22" s="2">
        <f>SUM($F8:P8)</f>
        <v>154</v>
      </c>
      <c r="Q22" s="2">
        <f>SUM($F8:Q8)</f>
        <v>171</v>
      </c>
      <c r="R22" s="2">
        <f>SUM($F8:R8)</f>
        <v>193</v>
      </c>
    </row>
    <row r="23" spans="1:18">
      <c r="F23" s="2">
        <f>SUM($F9:F9)</f>
        <v>20</v>
      </c>
      <c r="G23" s="2">
        <f>SUM($F9:G9)</f>
        <v>41</v>
      </c>
      <c r="H23" s="2">
        <f>SUM($F9:H9)</f>
        <v>56</v>
      </c>
      <c r="I23" s="2">
        <f>SUM($F9:I9)</f>
        <v>62</v>
      </c>
      <c r="J23" s="2">
        <f>SUM($F9:J9)</f>
        <v>74</v>
      </c>
      <c r="K23" s="2">
        <f>SUM($F9:K9)</f>
        <v>74</v>
      </c>
      <c r="L23" s="2">
        <f>SUM($F9:L9)</f>
        <v>87</v>
      </c>
      <c r="M23" s="2">
        <f>SUM($F9:M9)</f>
        <v>106</v>
      </c>
      <c r="N23" s="2">
        <f>SUM($F9:N9)</f>
        <v>128</v>
      </c>
      <c r="O23" s="2">
        <f>SUM($F9:O9)</f>
        <v>140</v>
      </c>
      <c r="P23" s="2">
        <f>SUM($F9:P9)</f>
        <v>158</v>
      </c>
      <c r="Q23" s="2">
        <f>SUM($F9:Q9)</f>
        <v>173</v>
      </c>
      <c r="R23" s="2">
        <f>SUM($F9:R9)</f>
        <v>186</v>
      </c>
    </row>
    <row r="24" spans="1:18">
      <c r="F24" s="2">
        <f>SUM($F10:F10)</f>
        <v>11</v>
      </c>
      <c r="G24" s="2">
        <f>SUM($F10:G10)</f>
        <v>28</v>
      </c>
      <c r="H24" s="2">
        <f>SUM($F10:H10)</f>
        <v>33</v>
      </c>
      <c r="I24" s="2">
        <f>SUM($F10:I10)</f>
        <v>33</v>
      </c>
      <c r="J24" s="2">
        <f>SUM($F10:J10)</f>
        <v>34</v>
      </c>
      <c r="K24" s="2">
        <f>SUM($F10:K10)</f>
        <v>34</v>
      </c>
      <c r="L24" s="2">
        <f>SUM($F10:L10)</f>
        <v>48</v>
      </c>
      <c r="M24" s="2">
        <f>SUM($F10:M10)</f>
        <v>68</v>
      </c>
      <c r="N24" s="2">
        <f>SUM($F10:N10)</f>
        <v>84</v>
      </c>
      <c r="O24" s="2">
        <f>SUM($F10:O10)</f>
        <v>88</v>
      </c>
      <c r="P24" s="2">
        <f>SUM($F10:P10)</f>
        <v>98</v>
      </c>
      <c r="Q24" s="2">
        <f>SUM($F10:Q10)</f>
        <v>122</v>
      </c>
      <c r="R24" s="2">
        <f>SUM($F10:R10)</f>
        <v>126</v>
      </c>
    </row>
    <row r="25" spans="1:18">
      <c r="F25" s="2">
        <f>SUM($F11:F11)</f>
        <v>16</v>
      </c>
      <c r="G25" s="2">
        <f>SUM($F11:G11)</f>
        <v>30</v>
      </c>
      <c r="H25" s="2">
        <f>SUM($F11:H11)</f>
        <v>33</v>
      </c>
      <c r="I25" s="2">
        <f>SUM($F11:I11)</f>
        <v>33</v>
      </c>
      <c r="J25" s="2">
        <f>SUM($F11:J11)</f>
        <v>42</v>
      </c>
      <c r="K25" s="2">
        <f>SUM($F11:K11)</f>
        <v>47</v>
      </c>
      <c r="L25" s="2">
        <f>SUM($F11:L11)</f>
        <v>59</v>
      </c>
      <c r="M25" s="2">
        <f>SUM($F11:M11)</f>
        <v>64</v>
      </c>
      <c r="N25" s="2">
        <f>SUM($F11:N11)</f>
        <v>80</v>
      </c>
      <c r="O25" s="2">
        <f>SUM($F11:O11)</f>
        <v>92</v>
      </c>
      <c r="P25" s="2">
        <f>SUM($F11:P11)</f>
        <v>102</v>
      </c>
      <c r="Q25" s="2">
        <f>SUM($F11:Q11)</f>
        <v>114</v>
      </c>
      <c r="R25" s="2">
        <f>SUM($F11:R11)</f>
        <v>114</v>
      </c>
    </row>
    <row r="26" spans="1:18">
      <c r="F26" s="2">
        <f>SUM($F12:F12)</f>
        <v>8</v>
      </c>
      <c r="G26" s="2">
        <f>SUM($F12:G12)</f>
        <v>15</v>
      </c>
      <c r="H26" s="2">
        <f>SUM($F12:H12)</f>
        <v>23</v>
      </c>
      <c r="I26" s="2">
        <f>SUM($F12:I12)</f>
        <v>23</v>
      </c>
      <c r="J26" s="2">
        <f>SUM($F12:J12)</f>
        <v>23</v>
      </c>
      <c r="K26" s="2">
        <f>SUM($F12:K12)</f>
        <v>23</v>
      </c>
      <c r="L26" s="2">
        <f>SUM($F12:L12)</f>
        <v>29</v>
      </c>
      <c r="M26" s="2">
        <f>SUM($F12:M12)</f>
        <v>35</v>
      </c>
      <c r="N26" s="2">
        <f>SUM($F12:N12)</f>
        <v>53</v>
      </c>
      <c r="O26" s="2">
        <f>SUM($F12:O12)</f>
        <v>56</v>
      </c>
      <c r="P26" s="2">
        <f>SUM($F12:P12)</f>
        <v>62</v>
      </c>
      <c r="Q26" s="2">
        <f>SUM($F12:Q12)</f>
        <v>80</v>
      </c>
      <c r="R26" s="2">
        <f>SUM($F12:R12)</f>
        <v>86</v>
      </c>
    </row>
    <row r="27" spans="1:18">
      <c r="F27" s="2">
        <f t="shared" ref="F27:R27" si="12">MAX(F17:F26)</f>
        <v>24</v>
      </c>
      <c r="G27" s="2">
        <f t="shared" si="12"/>
        <v>45</v>
      </c>
      <c r="H27" s="2">
        <f t="shared" si="12"/>
        <v>65</v>
      </c>
      <c r="I27" s="2">
        <f t="shared" si="12"/>
        <v>74</v>
      </c>
      <c r="J27" s="2">
        <f t="shared" si="12"/>
        <v>87</v>
      </c>
      <c r="K27" s="2">
        <f t="shared" si="12"/>
        <v>87</v>
      </c>
      <c r="L27" s="2">
        <f t="shared" si="12"/>
        <v>110</v>
      </c>
      <c r="M27" s="2">
        <f t="shared" si="12"/>
        <v>133</v>
      </c>
      <c r="N27" s="2">
        <f t="shared" si="12"/>
        <v>158</v>
      </c>
      <c r="O27" s="2">
        <f t="shared" si="12"/>
        <v>176</v>
      </c>
      <c r="P27" s="2">
        <f t="shared" si="12"/>
        <v>194</v>
      </c>
      <c r="Q27" s="2">
        <f t="shared" si="12"/>
        <v>218</v>
      </c>
      <c r="R27" s="2">
        <f t="shared" si="12"/>
        <v>248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 t="shared" ref="E31:E40" si="13">B3</f>
        <v>Krzysztof "FAZIK" Brzeziński</v>
      </c>
      <c r="F31" s="10">
        <f t="shared" ref="F31:R31" si="14">F17/F$27</f>
        <v>0.95833333333333337</v>
      </c>
      <c r="G31" s="10">
        <f t="shared" si="14"/>
        <v>0.97777777777777775</v>
      </c>
      <c r="H31" s="10">
        <f t="shared" si="14"/>
        <v>1</v>
      </c>
      <c r="I31" s="10">
        <f t="shared" si="14"/>
        <v>1</v>
      </c>
      <c r="J31" s="10">
        <f t="shared" si="14"/>
        <v>1</v>
      </c>
      <c r="K31" s="10">
        <f t="shared" si="14"/>
        <v>1</v>
      </c>
      <c r="L31" s="10">
        <f t="shared" si="14"/>
        <v>0.99090909090909096</v>
      </c>
      <c r="M31" s="10">
        <f t="shared" si="14"/>
        <v>0.99248120300751874</v>
      </c>
      <c r="N31" s="10">
        <f t="shared" si="14"/>
        <v>1</v>
      </c>
      <c r="O31" s="10">
        <f t="shared" si="14"/>
        <v>1</v>
      </c>
      <c r="P31" s="10">
        <f t="shared" si="14"/>
        <v>1</v>
      </c>
      <c r="Q31" s="10">
        <f t="shared" si="14"/>
        <v>1</v>
      </c>
      <c r="R31" s="10">
        <f t="shared" si="14"/>
        <v>1</v>
      </c>
    </row>
    <row r="32" spans="1:18">
      <c r="E32" s="1" t="str">
        <f t="shared" si="13"/>
        <v>Robert "Stanley" Stańczyk</v>
      </c>
      <c r="F32" s="10">
        <f t="shared" ref="F32:R32" si="15">F18/F$27</f>
        <v>0.95833333333333337</v>
      </c>
      <c r="G32" s="10">
        <f t="shared" si="15"/>
        <v>0.93333333333333335</v>
      </c>
      <c r="H32" s="10">
        <f t="shared" si="15"/>
        <v>1</v>
      </c>
      <c r="I32" s="10">
        <f t="shared" si="15"/>
        <v>0.95945945945945943</v>
      </c>
      <c r="J32" s="10">
        <f t="shared" si="15"/>
        <v>0.91954022988505746</v>
      </c>
      <c r="K32" s="10">
        <f t="shared" si="15"/>
        <v>0.97701149425287359</v>
      </c>
      <c r="L32" s="10">
        <f t="shared" si="15"/>
        <v>1</v>
      </c>
      <c r="M32" s="10">
        <f t="shared" si="15"/>
        <v>1</v>
      </c>
      <c r="N32" s="10">
        <f t="shared" si="15"/>
        <v>0.99367088607594933</v>
      </c>
      <c r="O32" s="10">
        <f t="shared" si="15"/>
        <v>0.96590909090909094</v>
      </c>
      <c r="P32" s="10">
        <f t="shared" si="15"/>
        <v>0.97422680412371132</v>
      </c>
      <c r="Q32" s="10">
        <f t="shared" si="15"/>
        <v>0.97706422018348627</v>
      </c>
      <c r="R32" s="10">
        <f t="shared" si="15"/>
        <v>0.94354838709677424</v>
      </c>
    </row>
    <row r="33" spans="5:18">
      <c r="E33" s="1" t="str">
        <f t="shared" si="13"/>
        <v>Rafał Augusewicz</v>
      </c>
      <c r="F33" s="10">
        <f t="shared" ref="F33:R33" si="16">F19/F$27</f>
        <v>0.91666666666666663</v>
      </c>
      <c r="G33" s="10">
        <f t="shared" si="16"/>
        <v>1</v>
      </c>
      <c r="H33" s="10">
        <f t="shared" si="16"/>
        <v>0.84615384615384615</v>
      </c>
      <c r="I33" s="10">
        <f t="shared" si="16"/>
        <v>0.79729729729729726</v>
      </c>
      <c r="J33" s="10">
        <f t="shared" si="16"/>
        <v>0.82758620689655171</v>
      </c>
      <c r="K33" s="10">
        <f t="shared" si="16"/>
        <v>0.88505747126436785</v>
      </c>
      <c r="L33" s="10">
        <f t="shared" si="16"/>
        <v>0.79090909090909089</v>
      </c>
      <c r="M33" s="10">
        <f t="shared" si="16"/>
        <v>0.78947368421052633</v>
      </c>
      <c r="N33" s="10">
        <f t="shared" si="16"/>
        <v>0.810126582278481</v>
      </c>
      <c r="O33" s="10">
        <f t="shared" si="16"/>
        <v>0.82386363636363635</v>
      </c>
      <c r="P33" s="10">
        <f t="shared" si="16"/>
        <v>0.81958762886597936</v>
      </c>
      <c r="Q33" s="10">
        <f t="shared" si="16"/>
        <v>0.83944954128440363</v>
      </c>
      <c r="R33" s="10">
        <f t="shared" si="16"/>
        <v>0.85483870967741937</v>
      </c>
    </row>
    <row r="34" spans="5:18">
      <c r="E34" s="1" t="str">
        <f t="shared" si="13"/>
        <v>Radosław "Shogun" Wiśniewski</v>
      </c>
      <c r="F34" s="10">
        <f t="shared" ref="F34:R34" si="17">F20/F$27</f>
        <v>1</v>
      </c>
      <c r="G34" s="10">
        <f t="shared" si="17"/>
        <v>0.97777777777777775</v>
      </c>
      <c r="H34" s="10">
        <f t="shared" si="17"/>
        <v>0.90769230769230769</v>
      </c>
      <c r="I34" s="10">
        <f t="shared" si="17"/>
        <v>0.8783783783783784</v>
      </c>
      <c r="J34" s="10">
        <f t="shared" si="17"/>
        <v>0.83908045977011492</v>
      </c>
      <c r="K34" s="10">
        <f t="shared" si="17"/>
        <v>0.89655172413793105</v>
      </c>
      <c r="L34" s="10">
        <f t="shared" si="17"/>
        <v>0.95454545454545459</v>
      </c>
      <c r="M34" s="10">
        <f t="shared" si="17"/>
        <v>0.94736842105263153</v>
      </c>
      <c r="N34" s="10">
        <f t="shared" si="17"/>
        <v>0.84810126582278478</v>
      </c>
      <c r="O34" s="10">
        <f t="shared" si="17"/>
        <v>0.85795454545454541</v>
      </c>
      <c r="P34" s="10">
        <f t="shared" si="17"/>
        <v>0.87113402061855671</v>
      </c>
      <c r="Q34" s="10">
        <f t="shared" si="17"/>
        <v>0.88073394495412849</v>
      </c>
      <c r="R34" s="10">
        <f t="shared" si="17"/>
        <v>0.84677419354838712</v>
      </c>
    </row>
    <row r="35" spans="5:18">
      <c r="E35" s="1" t="str">
        <f t="shared" si="13"/>
        <v>Leszek "Haris" Jęczkowski</v>
      </c>
      <c r="F35" s="10">
        <f t="shared" ref="F35:R35" si="18">F21/F$27</f>
        <v>0.66666666666666663</v>
      </c>
      <c r="G35" s="10">
        <f t="shared" si="18"/>
        <v>0.8666666666666667</v>
      </c>
      <c r="H35" s="10">
        <f t="shared" si="18"/>
        <v>0.75384615384615383</v>
      </c>
      <c r="I35" s="10">
        <f t="shared" si="18"/>
        <v>0.67567567567567566</v>
      </c>
      <c r="J35" s="10">
        <f t="shared" si="18"/>
        <v>0.68965517241379315</v>
      </c>
      <c r="K35" s="10">
        <f t="shared" si="18"/>
        <v>0.68965517241379315</v>
      </c>
      <c r="L35" s="10">
        <f t="shared" si="18"/>
        <v>0.76363636363636367</v>
      </c>
      <c r="M35" s="10">
        <f t="shared" si="18"/>
        <v>0.74436090225563911</v>
      </c>
      <c r="N35" s="10">
        <f t="shared" si="18"/>
        <v>0.77848101265822789</v>
      </c>
      <c r="O35" s="10">
        <f t="shared" si="18"/>
        <v>0.84090909090909094</v>
      </c>
      <c r="P35" s="10">
        <f t="shared" si="18"/>
        <v>0.78865979381443296</v>
      </c>
      <c r="Q35" s="10">
        <f t="shared" si="18"/>
        <v>0.81192660550458717</v>
      </c>
      <c r="R35" s="10">
        <f t="shared" si="18"/>
        <v>0.79838709677419351</v>
      </c>
    </row>
    <row r="36" spans="5:18">
      <c r="E36" s="1" t="str">
        <f t="shared" si="13"/>
        <v>Robert "Gata" Piechota</v>
      </c>
      <c r="F36" s="10">
        <f t="shared" ref="F36:R36" si="19">F22/F$27</f>
        <v>0.91666666666666663</v>
      </c>
      <c r="G36" s="10">
        <f t="shared" si="19"/>
        <v>0.93333333333333335</v>
      </c>
      <c r="H36" s="10">
        <f t="shared" si="19"/>
        <v>0.84615384615384615</v>
      </c>
      <c r="I36" s="10">
        <f t="shared" si="19"/>
        <v>0.82432432432432434</v>
      </c>
      <c r="J36" s="10">
        <f t="shared" si="19"/>
        <v>0.85057471264367812</v>
      </c>
      <c r="K36" s="10">
        <f t="shared" si="19"/>
        <v>0.85057471264367812</v>
      </c>
      <c r="L36" s="10">
        <f t="shared" si="19"/>
        <v>0.83636363636363631</v>
      </c>
      <c r="M36" s="10">
        <f t="shared" si="19"/>
        <v>0.79699248120300747</v>
      </c>
      <c r="N36" s="10">
        <f t="shared" si="19"/>
        <v>0.77215189873417722</v>
      </c>
      <c r="O36" s="10">
        <f t="shared" si="19"/>
        <v>0.80681818181818177</v>
      </c>
      <c r="P36" s="10">
        <f t="shared" si="19"/>
        <v>0.79381443298969068</v>
      </c>
      <c r="Q36" s="10">
        <f t="shared" si="19"/>
        <v>0.7844036697247706</v>
      </c>
      <c r="R36" s="10">
        <f t="shared" si="19"/>
        <v>0.77822580645161288</v>
      </c>
    </row>
    <row r="37" spans="5:18">
      <c r="E37" s="1" t="str">
        <f t="shared" si="13"/>
        <v>Paweł "Trzmiel" Gromadzki</v>
      </c>
      <c r="F37" s="10">
        <f t="shared" ref="F37:R37" si="20">F23/F$27</f>
        <v>0.83333333333333337</v>
      </c>
      <c r="G37" s="10">
        <f t="shared" si="20"/>
        <v>0.91111111111111109</v>
      </c>
      <c r="H37" s="10">
        <f t="shared" si="20"/>
        <v>0.86153846153846159</v>
      </c>
      <c r="I37" s="10">
        <f t="shared" si="20"/>
        <v>0.83783783783783783</v>
      </c>
      <c r="J37" s="10">
        <f t="shared" si="20"/>
        <v>0.85057471264367812</v>
      </c>
      <c r="K37" s="10">
        <f t="shared" si="20"/>
        <v>0.85057471264367812</v>
      </c>
      <c r="L37" s="10">
        <f t="shared" si="20"/>
        <v>0.79090909090909089</v>
      </c>
      <c r="M37" s="10">
        <f t="shared" si="20"/>
        <v>0.79699248120300747</v>
      </c>
      <c r="N37" s="10">
        <f t="shared" si="20"/>
        <v>0.810126582278481</v>
      </c>
      <c r="O37" s="10">
        <f t="shared" si="20"/>
        <v>0.79545454545454541</v>
      </c>
      <c r="P37" s="10">
        <f t="shared" si="20"/>
        <v>0.81443298969072164</v>
      </c>
      <c r="Q37" s="10">
        <f t="shared" si="20"/>
        <v>0.79357798165137616</v>
      </c>
      <c r="R37" s="10">
        <f t="shared" si="20"/>
        <v>0.75</v>
      </c>
    </row>
    <row r="38" spans="5:18">
      <c r="E38" s="1" t="str">
        <f t="shared" si="13"/>
        <v>Dorota Janiszewska</v>
      </c>
      <c r="F38" s="10">
        <f t="shared" ref="F38:R38" si="21">F24/F$27</f>
        <v>0.45833333333333331</v>
      </c>
      <c r="G38" s="10">
        <f t="shared" si="21"/>
        <v>0.62222222222222223</v>
      </c>
      <c r="H38" s="10">
        <f t="shared" si="21"/>
        <v>0.50769230769230766</v>
      </c>
      <c r="I38" s="10">
        <f t="shared" si="21"/>
        <v>0.44594594594594594</v>
      </c>
      <c r="J38" s="10">
        <f t="shared" si="21"/>
        <v>0.39080459770114945</v>
      </c>
      <c r="K38" s="10">
        <f t="shared" si="21"/>
        <v>0.39080459770114945</v>
      </c>
      <c r="L38" s="10">
        <f t="shared" si="21"/>
        <v>0.43636363636363634</v>
      </c>
      <c r="M38" s="10">
        <f t="shared" si="21"/>
        <v>0.51127819548872178</v>
      </c>
      <c r="N38" s="10">
        <f t="shared" si="21"/>
        <v>0.53164556962025311</v>
      </c>
      <c r="O38" s="10">
        <f t="shared" si="21"/>
        <v>0.5</v>
      </c>
      <c r="P38" s="10">
        <f t="shared" si="21"/>
        <v>0.50515463917525771</v>
      </c>
      <c r="Q38" s="10">
        <f t="shared" si="21"/>
        <v>0.55963302752293576</v>
      </c>
      <c r="R38" s="10">
        <f t="shared" si="21"/>
        <v>0.50806451612903225</v>
      </c>
    </row>
    <row r="39" spans="5:18">
      <c r="E39" s="1" t="str">
        <f t="shared" si="13"/>
        <v>Mateusz "Sambor" Labuda</v>
      </c>
      <c r="F39" s="10">
        <f t="shared" ref="F39:R39" si="22">F25/F$27</f>
        <v>0.66666666666666663</v>
      </c>
      <c r="G39" s="10">
        <f t="shared" si="22"/>
        <v>0.66666666666666663</v>
      </c>
      <c r="H39" s="10">
        <f t="shared" si="22"/>
        <v>0.50769230769230766</v>
      </c>
      <c r="I39" s="10">
        <f t="shared" si="22"/>
        <v>0.44594594594594594</v>
      </c>
      <c r="J39" s="10">
        <f t="shared" si="22"/>
        <v>0.48275862068965519</v>
      </c>
      <c r="K39" s="10">
        <f t="shared" si="22"/>
        <v>0.54022988505747127</v>
      </c>
      <c r="L39" s="10">
        <f t="shared" si="22"/>
        <v>0.53636363636363638</v>
      </c>
      <c r="M39" s="10">
        <f t="shared" si="22"/>
        <v>0.48120300751879697</v>
      </c>
      <c r="N39" s="10">
        <f t="shared" si="22"/>
        <v>0.50632911392405067</v>
      </c>
      <c r="O39" s="10">
        <f t="shared" si="22"/>
        <v>0.52272727272727271</v>
      </c>
      <c r="P39" s="10">
        <f t="shared" si="22"/>
        <v>0.52577319587628868</v>
      </c>
      <c r="Q39" s="10">
        <f t="shared" si="22"/>
        <v>0.52293577981651373</v>
      </c>
      <c r="R39" s="10">
        <f t="shared" si="22"/>
        <v>0.45967741935483869</v>
      </c>
    </row>
    <row r="40" spans="5:18">
      <c r="E40" s="1" t="str">
        <f t="shared" si="13"/>
        <v>Luiza Ossowska</v>
      </c>
      <c r="F40" s="10">
        <f t="shared" ref="F40:R40" si="23">F26/F$27</f>
        <v>0.33333333333333331</v>
      </c>
      <c r="G40" s="10">
        <f t="shared" si="23"/>
        <v>0.33333333333333331</v>
      </c>
      <c r="H40" s="10">
        <f t="shared" si="23"/>
        <v>0.35384615384615387</v>
      </c>
      <c r="I40" s="10">
        <f t="shared" si="23"/>
        <v>0.3108108108108108</v>
      </c>
      <c r="J40" s="10">
        <f t="shared" si="23"/>
        <v>0.26436781609195403</v>
      </c>
      <c r="K40" s="10">
        <f t="shared" si="23"/>
        <v>0.26436781609195403</v>
      </c>
      <c r="L40" s="10">
        <f t="shared" si="23"/>
        <v>0.26363636363636361</v>
      </c>
      <c r="M40" s="10">
        <f t="shared" si="23"/>
        <v>0.26315789473684209</v>
      </c>
      <c r="N40" s="10">
        <f t="shared" si="23"/>
        <v>0.33544303797468356</v>
      </c>
      <c r="O40" s="10">
        <f t="shared" si="23"/>
        <v>0.31818181818181818</v>
      </c>
      <c r="P40" s="10">
        <f t="shared" si="23"/>
        <v>0.31958762886597936</v>
      </c>
      <c r="Q40" s="10">
        <f t="shared" si="23"/>
        <v>0.3669724770642202</v>
      </c>
      <c r="R40" s="10">
        <f t="shared" si="23"/>
        <v>0.34677419354838712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C4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4">
        <v>7</v>
      </c>
      <c r="M1" s="84">
        <v>8</v>
      </c>
      <c r="N1" s="84">
        <v>9</v>
      </c>
      <c r="O1" s="84">
        <v>10</v>
      </c>
      <c r="P1" s="84">
        <v>11</v>
      </c>
      <c r="Q1" s="84">
        <v>12</v>
      </c>
      <c r="R1" s="84">
        <v>13</v>
      </c>
      <c r="S1" s="89"/>
      <c r="T1" s="89"/>
      <c r="U1" s="89"/>
      <c r="V1" s="89"/>
      <c r="W1" s="89"/>
      <c r="X1" s="83" t="s">
        <v>32</v>
      </c>
      <c r="Y1" s="83"/>
      <c r="Z1" s="83"/>
      <c r="AA1" s="83"/>
      <c r="AB1" s="29" t="s">
        <v>36</v>
      </c>
      <c r="AC1" s="57">
        <f>5*13*5</f>
        <v>325</v>
      </c>
    </row>
    <row r="2" spans="1:29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58">
        <v>0</v>
      </c>
      <c r="T2" s="58">
        <v>1</v>
      </c>
      <c r="U2" s="24">
        <v>2</v>
      </c>
      <c r="V2" s="25">
        <v>3</v>
      </c>
      <c r="W2" s="26">
        <v>4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4" si="0">SUM(F3:R3)</f>
        <v>239</v>
      </c>
      <c r="F3" s="19">
        <v>23</v>
      </c>
      <c r="G3" s="19">
        <v>22</v>
      </c>
      <c r="H3" s="20">
        <v>18</v>
      </c>
      <c r="I3" s="19">
        <v>21</v>
      </c>
      <c r="J3" s="19">
        <v>17</v>
      </c>
      <c r="K3" s="19">
        <v>16</v>
      </c>
      <c r="L3" s="19">
        <v>14</v>
      </c>
      <c r="M3" s="19">
        <v>22</v>
      </c>
      <c r="N3" s="20">
        <v>22</v>
      </c>
      <c r="O3" s="20">
        <v>20</v>
      </c>
      <c r="P3" s="20">
        <v>14</v>
      </c>
      <c r="Q3" s="20">
        <v>20</v>
      </c>
      <c r="R3" s="20">
        <f>SUM(S3:W3)</f>
        <v>10</v>
      </c>
      <c r="S3" s="20">
        <v>4</v>
      </c>
      <c r="T3" s="20">
        <v>4</v>
      </c>
      <c r="U3" s="20">
        <v>2</v>
      </c>
      <c r="V3" s="20"/>
      <c r="W3" s="20"/>
      <c r="AB3">
        <f t="shared" ref="AB3:AB7" si="1">E3-$AC$1</f>
        <v>-86</v>
      </c>
      <c r="AC3" s="28">
        <f t="shared" ref="AC3:AC7" si="2">E3/$AC$1</f>
        <v>0.73538461538461541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220</v>
      </c>
      <c r="F4" s="22">
        <v>20</v>
      </c>
      <c r="G4" s="22">
        <v>19</v>
      </c>
      <c r="H4" s="21">
        <v>19</v>
      </c>
      <c r="I4" s="22">
        <v>15</v>
      </c>
      <c r="J4" s="16">
        <v>7</v>
      </c>
      <c r="K4" s="16">
        <v>19</v>
      </c>
      <c r="L4" s="16">
        <v>18</v>
      </c>
      <c r="M4" s="16">
        <v>21</v>
      </c>
      <c r="N4" s="16">
        <v>20</v>
      </c>
      <c r="O4" s="16">
        <v>20</v>
      </c>
      <c r="P4" s="16">
        <v>12</v>
      </c>
      <c r="Q4" s="16">
        <v>12</v>
      </c>
      <c r="R4" s="16">
        <f t="shared" ref="R4:R14" si="3">SUM(S4:W4)</f>
        <v>18</v>
      </c>
      <c r="S4" s="16">
        <v>4</v>
      </c>
      <c r="T4" s="16">
        <v>3</v>
      </c>
      <c r="U4" s="16">
        <v>4</v>
      </c>
      <c r="V4" s="16">
        <v>4</v>
      </c>
      <c r="W4" s="16">
        <v>3</v>
      </c>
      <c r="X4">
        <f>E3-E4</f>
        <v>19</v>
      </c>
      <c r="Y4" s="28">
        <f t="shared" ref="Y4:Y7" si="4">E4/E3</f>
        <v>0.92050209205020916</v>
      </c>
      <c r="Z4">
        <f t="shared" ref="Z4:Z7" si="5">E4-E$3</f>
        <v>-19</v>
      </c>
      <c r="AA4" s="28">
        <f t="shared" ref="AA4:AA7" si="6">E4/E$3</f>
        <v>0.92050209205020916</v>
      </c>
      <c r="AB4">
        <f t="shared" si="1"/>
        <v>-105</v>
      </c>
      <c r="AC4" s="28">
        <f t="shared" si="2"/>
        <v>0.67692307692307696</v>
      </c>
    </row>
    <row r="5" spans="1:29">
      <c r="A5" s="11">
        <v>3</v>
      </c>
      <c r="B5" s="13" t="s">
        <v>11</v>
      </c>
      <c r="C5" s="14" t="s">
        <v>5</v>
      </c>
      <c r="D5" s="14" t="s">
        <v>8</v>
      </c>
      <c r="E5" s="15">
        <f t="shared" si="0"/>
        <v>195</v>
      </c>
      <c r="F5" s="20">
        <v>22</v>
      </c>
      <c r="G5" s="20">
        <v>19</v>
      </c>
      <c r="H5" s="20">
        <v>18</v>
      </c>
      <c r="I5" s="20">
        <v>10</v>
      </c>
      <c r="J5" s="19">
        <v>10</v>
      </c>
      <c r="K5" s="19">
        <v>18</v>
      </c>
      <c r="L5" s="19">
        <v>12</v>
      </c>
      <c r="M5" s="19">
        <v>19</v>
      </c>
      <c r="N5" s="20">
        <v>17</v>
      </c>
      <c r="O5" s="20">
        <v>22</v>
      </c>
      <c r="P5" s="20">
        <v>3</v>
      </c>
      <c r="Q5" s="20">
        <v>9</v>
      </c>
      <c r="R5" s="20">
        <f t="shared" si="3"/>
        <v>16</v>
      </c>
      <c r="S5" s="20">
        <v>4</v>
      </c>
      <c r="T5" s="20">
        <v>5</v>
      </c>
      <c r="U5" s="20">
        <v>4</v>
      </c>
      <c r="V5" s="20">
        <v>3</v>
      </c>
      <c r="W5" s="20"/>
      <c r="X5">
        <f t="shared" ref="X5:X8" si="7">E4-E5</f>
        <v>25</v>
      </c>
      <c r="Y5" s="28">
        <f t="shared" si="4"/>
        <v>0.88636363636363635</v>
      </c>
      <c r="Z5">
        <f t="shared" si="5"/>
        <v>-44</v>
      </c>
      <c r="AA5" s="28">
        <f t="shared" si="6"/>
        <v>0.81589958158995812</v>
      </c>
      <c r="AB5">
        <f t="shared" si="1"/>
        <v>-130</v>
      </c>
      <c r="AC5" s="28">
        <f t="shared" si="2"/>
        <v>0.6</v>
      </c>
    </row>
    <row r="6" spans="1:29">
      <c r="A6" s="11">
        <v>4</v>
      </c>
      <c r="B6" s="13" t="s">
        <v>78</v>
      </c>
      <c r="C6" s="14" t="s">
        <v>5</v>
      </c>
      <c r="D6" s="14" t="s">
        <v>8</v>
      </c>
      <c r="E6" s="15">
        <f t="shared" si="0"/>
        <v>149</v>
      </c>
      <c r="F6" s="16">
        <v>15</v>
      </c>
      <c r="G6" s="16">
        <v>18</v>
      </c>
      <c r="H6" s="16">
        <v>16</v>
      </c>
      <c r="I6" s="16">
        <v>12</v>
      </c>
      <c r="J6" s="16">
        <v>6</v>
      </c>
      <c r="K6" s="16">
        <v>7</v>
      </c>
      <c r="L6" s="16">
        <v>16</v>
      </c>
      <c r="M6" s="16">
        <v>12</v>
      </c>
      <c r="N6" s="16">
        <v>10</v>
      </c>
      <c r="O6" s="16">
        <v>19</v>
      </c>
      <c r="P6" s="16">
        <v>2</v>
      </c>
      <c r="Q6" s="16">
        <v>7</v>
      </c>
      <c r="R6" s="16">
        <f t="shared" si="3"/>
        <v>9</v>
      </c>
      <c r="S6" s="16">
        <v>2</v>
      </c>
      <c r="T6" s="16">
        <v>4</v>
      </c>
      <c r="U6" s="16">
        <v>3</v>
      </c>
      <c r="V6" s="16"/>
      <c r="W6" s="16"/>
      <c r="X6">
        <f t="shared" si="7"/>
        <v>46</v>
      </c>
      <c r="Y6" s="28">
        <f t="shared" si="4"/>
        <v>0.76410256410256405</v>
      </c>
      <c r="Z6">
        <f t="shared" si="5"/>
        <v>-90</v>
      </c>
      <c r="AA6" s="28">
        <f t="shared" si="6"/>
        <v>0.62343096234309625</v>
      </c>
      <c r="AB6">
        <f t="shared" si="1"/>
        <v>-176</v>
      </c>
      <c r="AC6" s="28">
        <f t="shared" si="2"/>
        <v>0.45846153846153848</v>
      </c>
    </row>
    <row r="7" spans="1:29">
      <c r="A7" s="11">
        <v>5</v>
      </c>
      <c r="B7" s="13" t="s">
        <v>84</v>
      </c>
      <c r="C7" s="14" t="s">
        <v>5</v>
      </c>
      <c r="D7" s="14" t="s">
        <v>6</v>
      </c>
      <c r="E7" s="15">
        <f t="shared" si="0"/>
        <v>137</v>
      </c>
      <c r="F7" s="20">
        <v>14</v>
      </c>
      <c r="G7" s="20">
        <v>15</v>
      </c>
      <c r="H7" s="20">
        <v>8</v>
      </c>
      <c r="I7" s="20">
        <v>3</v>
      </c>
      <c r="J7" s="20">
        <v>2</v>
      </c>
      <c r="K7" s="20">
        <v>9</v>
      </c>
      <c r="L7" s="20">
        <v>15</v>
      </c>
      <c r="M7" s="20">
        <v>16</v>
      </c>
      <c r="N7" s="20">
        <v>13</v>
      </c>
      <c r="O7" s="20">
        <v>15</v>
      </c>
      <c r="P7" s="20">
        <v>4</v>
      </c>
      <c r="Q7" s="20">
        <v>10</v>
      </c>
      <c r="R7" s="20">
        <f t="shared" si="3"/>
        <v>13</v>
      </c>
      <c r="S7" s="20">
        <v>3</v>
      </c>
      <c r="T7" s="20">
        <v>2</v>
      </c>
      <c r="U7" s="20">
        <v>5</v>
      </c>
      <c r="V7" s="20">
        <v>3</v>
      </c>
      <c r="W7" s="20"/>
      <c r="X7">
        <f t="shared" si="7"/>
        <v>12</v>
      </c>
      <c r="Y7" s="28">
        <f t="shared" si="4"/>
        <v>0.91946308724832215</v>
      </c>
      <c r="Z7">
        <f t="shared" si="5"/>
        <v>-102</v>
      </c>
      <c r="AA7" s="28">
        <f t="shared" si="6"/>
        <v>0.57322175732217573</v>
      </c>
      <c r="AB7">
        <f t="shared" si="1"/>
        <v>-188</v>
      </c>
      <c r="AC7" s="28">
        <f t="shared" si="2"/>
        <v>0.42153846153846153</v>
      </c>
    </row>
    <row r="8" spans="1:29">
      <c r="A8" s="11">
        <v>6</v>
      </c>
      <c r="B8" s="13" t="s">
        <v>23</v>
      </c>
      <c r="C8" s="14" t="s">
        <v>5</v>
      </c>
      <c r="D8" s="14" t="s">
        <v>13</v>
      </c>
      <c r="E8" s="15">
        <f t="shared" si="0"/>
        <v>128</v>
      </c>
      <c r="F8" s="21">
        <v>20</v>
      </c>
      <c r="G8" s="21">
        <v>18</v>
      </c>
      <c r="H8" s="21">
        <v>13</v>
      </c>
      <c r="I8" s="21">
        <v>9</v>
      </c>
      <c r="J8" s="22">
        <v>14</v>
      </c>
      <c r="K8" s="22">
        <v>10</v>
      </c>
      <c r="L8" s="22">
        <v>5</v>
      </c>
      <c r="M8" s="22">
        <v>11</v>
      </c>
      <c r="N8" s="21">
        <v>6</v>
      </c>
      <c r="O8" s="21">
        <v>6</v>
      </c>
      <c r="P8" s="21">
        <v>6</v>
      </c>
      <c r="Q8" s="21">
        <v>6</v>
      </c>
      <c r="R8" s="21">
        <f t="shared" si="3"/>
        <v>4</v>
      </c>
      <c r="S8" s="21">
        <v>4</v>
      </c>
      <c r="T8" s="21"/>
      <c r="U8" s="21"/>
      <c r="V8" s="21"/>
      <c r="W8" s="21"/>
      <c r="X8">
        <f t="shared" si="7"/>
        <v>9</v>
      </c>
      <c r="Y8" s="28">
        <f>E8/E7</f>
        <v>0.93430656934306566</v>
      </c>
      <c r="Z8">
        <f>E8-E$3</f>
        <v>-111</v>
      </c>
      <c r="AA8" s="28">
        <f>E8/E$3</f>
        <v>0.53556485355648531</v>
      </c>
      <c r="AB8">
        <f>E8-$AC$1</f>
        <v>-197</v>
      </c>
      <c r="AC8" s="28">
        <f>E8/$AC$1</f>
        <v>0.39384615384615385</v>
      </c>
    </row>
    <row r="9" spans="1:29">
      <c r="A9" s="11">
        <v>7</v>
      </c>
      <c r="B9" s="13" t="s">
        <v>79</v>
      </c>
      <c r="C9" s="14" t="s">
        <v>5</v>
      </c>
      <c r="D9" s="14" t="s">
        <v>6</v>
      </c>
      <c r="E9" s="15">
        <f t="shared" si="0"/>
        <v>102</v>
      </c>
      <c r="F9" s="19">
        <v>17</v>
      </c>
      <c r="G9" s="19">
        <v>13</v>
      </c>
      <c r="H9" s="20">
        <v>3</v>
      </c>
      <c r="I9" s="19">
        <v>4</v>
      </c>
      <c r="J9" s="19">
        <v>10</v>
      </c>
      <c r="K9" s="19">
        <v>0</v>
      </c>
      <c r="L9" s="19">
        <v>1</v>
      </c>
      <c r="M9" s="19">
        <v>19</v>
      </c>
      <c r="N9" s="20">
        <v>16</v>
      </c>
      <c r="O9" s="20">
        <v>0</v>
      </c>
      <c r="P9" s="20">
        <v>8</v>
      </c>
      <c r="Q9" s="20">
        <v>7</v>
      </c>
      <c r="R9" s="20">
        <f t="shared" si="3"/>
        <v>4</v>
      </c>
      <c r="S9" s="20">
        <v>2</v>
      </c>
      <c r="T9" s="20">
        <v>2</v>
      </c>
      <c r="U9" s="20"/>
      <c r="V9" s="20"/>
      <c r="W9" s="20"/>
      <c r="X9">
        <f t="shared" ref="X9:X14" si="8">E8-E9</f>
        <v>26</v>
      </c>
      <c r="Y9" s="28">
        <f t="shared" ref="Y9:Y14" si="9">E9/E8</f>
        <v>0.796875</v>
      </c>
      <c r="Z9">
        <f t="shared" ref="Z9:Z14" si="10">E9-E$3</f>
        <v>-137</v>
      </c>
      <c r="AA9" s="28">
        <f t="shared" ref="AA9:AA14" si="11">E9/E$3</f>
        <v>0.42677824267782427</v>
      </c>
      <c r="AB9">
        <f t="shared" ref="AB9:AB14" si="12">E9-$AC$1</f>
        <v>-223</v>
      </c>
      <c r="AC9" s="28">
        <f t="shared" ref="AC9:AC14" si="13">E9/$AC$1</f>
        <v>0.31384615384615383</v>
      </c>
    </row>
    <row r="10" spans="1:29">
      <c r="A10" s="11">
        <v>8</v>
      </c>
      <c r="B10" s="17" t="s">
        <v>80</v>
      </c>
      <c r="C10" s="12" t="s">
        <v>5</v>
      </c>
      <c r="D10" s="18" t="s">
        <v>10</v>
      </c>
      <c r="E10" s="15">
        <f t="shared" si="0"/>
        <v>70</v>
      </c>
      <c r="F10" s="22">
        <v>15</v>
      </c>
      <c r="G10" s="22">
        <v>8</v>
      </c>
      <c r="H10" s="21">
        <v>5</v>
      </c>
      <c r="I10" s="22">
        <v>0</v>
      </c>
      <c r="J10" s="16">
        <v>3</v>
      </c>
      <c r="K10" s="16">
        <v>6</v>
      </c>
      <c r="L10" s="16">
        <v>2</v>
      </c>
      <c r="M10" s="16">
        <v>11</v>
      </c>
      <c r="N10" s="16">
        <v>6</v>
      </c>
      <c r="O10" s="16">
        <v>0</v>
      </c>
      <c r="P10" s="16">
        <v>5</v>
      </c>
      <c r="Q10" s="16">
        <v>8</v>
      </c>
      <c r="R10" s="16">
        <f t="shared" si="3"/>
        <v>1</v>
      </c>
      <c r="S10" s="16">
        <v>1</v>
      </c>
      <c r="T10" s="16"/>
      <c r="U10" s="16"/>
      <c r="V10" s="16"/>
      <c r="W10" s="16"/>
      <c r="X10">
        <f t="shared" si="8"/>
        <v>32</v>
      </c>
      <c r="Y10" s="28">
        <f t="shared" si="9"/>
        <v>0.68627450980392157</v>
      </c>
      <c r="Z10">
        <f t="shared" si="10"/>
        <v>-169</v>
      </c>
      <c r="AA10" s="28">
        <f t="shared" si="11"/>
        <v>0.29288702928870292</v>
      </c>
      <c r="AB10">
        <f t="shared" si="12"/>
        <v>-255</v>
      </c>
      <c r="AC10" s="28">
        <f t="shared" si="13"/>
        <v>0.2153846153846154</v>
      </c>
    </row>
    <row r="11" spans="1:29">
      <c r="A11" s="11">
        <v>9</v>
      </c>
      <c r="B11" s="13" t="s">
        <v>48</v>
      </c>
      <c r="C11" s="14" t="s">
        <v>49</v>
      </c>
      <c r="D11" s="14" t="s">
        <v>10</v>
      </c>
      <c r="E11" s="15">
        <f t="shared" si="0"/>
        <v>69</v>
      </c>
      <c r="F11" s="20">
        <v>6</v>
      </c>
      <c r="G11" s="20">
        <v>8</v>
      </c>
      <c r="H11" s="20">
        <v>3</v>
      </c>
      <c r="I11" s="20">
        <v>5</v>
      </c>
      <c r="J11" s="19">
        <v>2</v>
      </c>
      <c r="K11" s="19">
        <v>8</v>
      </c>
      <c r="L11" s="19">
        <v>3</v>
      </c>
      <c r="M11" s="19">
        <v>10</v>
      </c>
      <c r="N11" s="20">
        <v>7</v>
      </c>
      <c r="O11" s="20">
        <v>0</v>
      </c>
      <c r="P11" s="20">
        <v>6</v>
      </c>
      <c r="Q11" s="20">
        <v>1</v>
      </c>
      <c r="R11" s="20">
        <f t="shared" si="3"/>
        <v>10</v>
      </c>
      <c r="S11" s="20">
        <v>4</v>
      </c>
      <c r="T11" s="20">
        <v>2</v>
      </c>
      <c r="U11" s="20">
        <v>4</v>
      </c>
      <c r="V11" s="20"/>
      <c r="W11" s="20"/>
      <c r="X11">
        <f t="shared" si="8"/>
        <v>1</v>
      </c>
      <c r="Y11" s="28">
        <f t="shared" si="9"/>
        <v>0.98571428571428577</v>
      </c>
      <c r="Z11">
        <f t="shared" si="10"/>
        <v>-170</v>
      </c>
      <c r="AA11" s="28">
        <f t="shared" si="11"/>
        <v>0.28870292887029286</v>
      </c>
      <c r="AB11">
        <f t="shared" si="12"/>
        <v>-256</v>
      </c>
      <c r="AC11" s="28">
        <f t="shared" si="13"/>
        <v>0.21230769230769231</v>
      </c>
    </row>
    <row r="12" spans="1:29">
      <c r="A12" s="11">
        <v>10</v>
      </c>
      <c r="B12" s="13" t="s">
        <v>24</v>
      </c>
      <c r="C12" s="14" t="s">
        <v>5</v>
      </c>
      <c r="D12" s="14" t="s">
        <v>8</v>
      </c>
      <c r="E12" s="15">
        <f t="shared" si="0"/>
        <v>68</v>
      </c>
      <c r="F12" s="16">
        <v>12</v>
      </c>
      <c r="G12" s="16">
        <v>13</v>
      </c>
      <c r="H12" s="16">
        <v>5</v>
      </c>
      <c r="I12" s="16">
        <v>2</v>
      </c>
      <c r="J12" s="16">
        <v>6</v>
      </c>
      <c r="K12" s="16">
        <v>1</v>
      </c>
      <c r="L12" s="16">
        <v>8</v>
      </c>
      <c r="M12" s="16">
        <v>3</v>
      </c>
      <c r="N12" s="16">
        <v>4</v>
      </c>
      <c r="O12" s="16">
        <v>0</v>
      </c>
      <c r="P12" s="16">
        <v>7</v>
      </c>
      <c r="Q12" s="16">
        <v>5</v>
      </c>
      <c r="R12" s="16">
        <f t="shared" si="3"/>
        <v>2</v>
      </c>
      <c r="S12" s="16">
        <v>1</v>
      </c>
      <c r="T12" s="16">
        <v>1</v>
      </c>
      <c r="U12" s="16"/>
      <c r="V12" s="16"/>
      <c r="W12" s="16"/>
      <c r="X12">
        <f t="shared" si="8"/>
        <v>1</v>
      </c>
      <c r="Y12" s="28">
        <f t="shared" si="9"/>
        <v>0.98550724637681164</v>
      </c>
      <c r="Z12">
        <f t="shared" si="10"/>
        <v>-171</v>
      </c>
      <c r="AA12" s="28">
        <f t="shared" si="11"/>
        <v>0.28451882845188287</v>
      </c>
      <c r="AB12">
        <f t="shared" si="12"/>
        <v>-257</v>
      </c>
      <c r="AC12" s="28">
        <f t="shared" si="13"/>
        <v>0.20923076923076922</v>
      </c>
    </row>
    <row r="13" spans="1:29">
      <c r="A13" s="11">
        <v>11</v>
      </c>
      <c r="B13" s="13" t="s">
        <v>81</v>
      </c>
      <c r="C13" s="14" t="s">
        <v>82</v>
      </c>
      <c r="D13" s="14" t="s">
        <v>10</v>
      </c>
      <c r="E13" s="15">
        <f t="shared" si="0"/>
        <v>63</v>
      </c>
      <c r="F13" s="20">
        <v>14</v>
      </c>
      <c r="G13" s="20">
        <v>11</v>
      </c>
      <c r="H13" s="20">
        <v>11</v>
      </c>
      <c r="I13" s="20">
        <v>4</v>
      </c>
      <c r="J13" s="20">
        <v>2</v>
      </c>
      <c r="K13" s="20">
        <v>0</v>
      </c>
      <c r="L13" s="20">
        <v>6</v>
      </c>
      <c r="M13" s="20">
        <v>8</v>
      </c>
      <c r="N13" s="20">
        <v>1</v>
      </c>
      <c r="O13" s="20">
        <v>1</v>
      </c>
      <c r="P13" s="20">
        <v>4</v>
      </c>
      <c r="Q13" s="20">
        <v>1</v>
      </c>
      <c r="R13" s="20">
        <f t="shared" si="3"/>
        <v>0</v>
      </c>
      <c r="S13" s="20">
        <v>0</v>
      </c>
      <c r="T13" s="20"/>
      <c r="U13" s="20"/>
      <c r="V13" s="20"/>
      <c r="W13" s="20"/>
      <c r="X13">
        <f t="shared" si="8"/>
        <v>5</v>
      </c>
      <c r="Y13" s="28">
        <f t="shared" si="9"/>
        <v>0.92647058823529416</v>
      </c>
      <c r="Z13">
        <f t="shared" si="10"/>
        <v>-176</v>
      </c>
      <c r="AA13" s="28">
        <f t="shared" si="11"/>
        <v>0.26359832635983266</v>
      </c>
      <c r="AB13">
        <f t="shared" si="12"/>
        <v>-262</v>
      </c>
      <c r="AC13" s="28">
        <f t="shared" si="13"/>
        <v>0.19384615384615383</v>
      </c>
    </row>
    <row r="14" spans="1:29">
      <c r="A14" s="11">
        <v>12</v>
      </c>
      <c r="B14" s="13" t="s">
        <v>83</v>
      </c>
      <c r="C14" s="14" t="s">
        <v>5</v>
      </c>
      <c r="D14" s="14" t="s">
        <v>6</v>
      </c>
      <c r="E14" s="15">
        <f t="shared" si="0"/>
        <v>62</v>
      </c>
      <c r="F14" s="21">
        <v>19</v>
      </c>
      <c r="G14" s="21">
        <v>6</v>
      </c>
      <c r="H14" s="21">
        <v>4</v>
      </c>
      <c r="I14" s="21">
        <v>2</v>
      </c>
      <c r="J14" s="22">
        <v>3</v>
      </c>
      <c r="K14" s="22">
        <v>0</v>
      </c>
      <c r="L14" s="22">
        <v>5</v>
      </c>
      <c r="M14" s="22">
        <v>12</v>
      </c>
      <c r="N14" s="21">
        <v>5</v>
      </c>
      <c r="O14" s="21">
        <v>0</v>
      </c>
      <c r="P14" s="21">
        <v>1</v>
      </c>
      <c r="Q14" s="21">
        <v>5</v>
      </c>
      <c r="R14" s="21">
        <f t="shared" si="3"/>
        <v>0</v>
      </c>
      <c r="S14" s="21">
        <v>0</v>
      </c>
      <c r="T14" s="21"/>
      <c r="U14" s="21"/>
      <c r="V14" s="21"/>
      <c r="W14" s="21"/>
      <c r="X14">
        <f t="shared" si="8"/>
        <v>1</v>
      </c>
      <c r="Y14" s="28">
        <f t="shared" si="9"/>
        <v>0.98412698412698407</v>
      </c>
      <c r="Z14">
        <f t="shared" si="10"/>
        <v>-177</v>
      </c>
      <c r="AA14" s="28">
        <f t="shared" si="11"/>
        <v>0.2594142259414226</v>
      </c>
      <c r="AB14">
        <f t="shared" si="12"/>
        <v>-263</v>
      </c>
      <c r="AC14" s="28">
        <f t="shared" si="13"/>
        <v>0.19076923076923077</v>
      </c>
    </row>
    <row r="15" spans="1:29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29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</row>
    <row r="17" spans="1:18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18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6" t="s">
        <v>8</v>
      </c>
      <c r="B19" s="7" t="s">
        <v>16</v>
      </c>
      <c r="D19" s="2"/>
      <c r="F19" s="2">
        <f>SUM($F3:F3)</f>
        <v>23</v>
      </c>
      <c r="G19" s="2">
        <f>SUM($F3:G3)</f>
        <v>45</v>
      </c>
      <c r="H19" s="2">
        <f>SUM($F3:H3)</f>
        <v>63</v>
      </c>
      <c r="I19" s="2">
        <f>SUM($F3:I3)</f>
        <v>84</v>
      </c>
      <c r="J19" s="2">
        <f>SUM($F3:J3)</f>
        <v>101</v>
      </c>
      <c r="K19" s="2">
        <f>SUM($F3:K3)</f>
        <v>117</v>
      </c>
      <c r="L19" s="2">
        <f>SUM($F3:L3)</f>
        <v>131</v>
      </c>
      <c r="M19" s="2">
        <f>SUM($F3:M3)</f>
        <v>153</v>
      </c>
      <c r="N19" s="2">
        <f>SUM($F3:N3)</f>
        <v>175</v>
      </c>
      <c r="O19" s="2">
        <f>SUM($F3:O3)</f>
        <v>195</v>
      </c>
      <c r="P19" s="2">
        <f>SUM($F3:P3)</f>
        <v>209</v>
      </c>
      <c r="Q19" s="2">
        <f>SUM($F3:Q3)</f>
        <v>229</v>
      </c>
      <c r="R19" s="2">
        <f>SUM($F3:R3)</f>
        <v>239</v>
      </c>
    </row>
    <row r="20" spans="1:18">
      <c r="A20" s="6" t="s">
        <v>6</v>
      </c>
      <c r="B20" s="5" t="s">
        <v>17</v>
      </c>
      <c r="D20" s="2"/>
      <c r="F20" s="2">
        <f>SUM($F4:F4)</f>
        <v>20</v>
      </c>
      <c r="G20" s="2">
        <f>SUM($F4:G4)</f>
        <v>39</v>
      </c>
      <c r="H20" s="2">
        <f>SUM($F4:H4)</f>
        <v>58</v>
      </c>
      <c r="I20" s="2">
        <f>SUM($F4:I4)</f>
        <v>73</v>
      </c>
      <c r="J20" s="2">
        <f>SUM($F4:J4)</f>
        <v>80</v>
      </c>
      <c r="K20" s="2">
        <f>SUM($F4:K4)</f>
        <v>99</v>
      </c>
      <c r="L20" s="2">
        <f>SUM($F4:L4)</f>
        <v>117</v>
      </c>
      <c r="M20" s="2">
        <f>SUM($F4:M4)</f>
        <v>138</v>
      </c>
      <c r="N20" s="2">
        <f>SUM($F4:N4)</f>
        <v>158</v>
      </c>
      <c r="O20" s="2">
        <f>SUM($F4:O4)</f>
        <v>178</v>
      </c>
      <c r="P20" s="2">
        <f>SUM($F4:P4)</f>
        <v>190</v>
      </c>
      <c r="Q20" s="2">
        <f>SUM($F4:Q4)</f>
        <v>202</v>
      </c>
      <c r="R20" s="2">
        <f>SUM($F4:R4)</f>
        <v>220</v>
      </c>
    </row>
    <row r="21" spans="1:18">
      <c r="A21" s="6" t="s">
        <v>18</v>
      </c>
      <c r="B21" s="5" t="s">
        <v>19</v>
      </c>
      <c r="D21" s="2"/>
      <c r="F21" s="2">
        <f>SUM($F5:F5)</f>
        <v>22</v>
      </c>
      <c r="G21" s="2">
        <f>SUM($F5:G5)</f>
        <v>41</v>
      </c>
      <c r="H21" s="2">
        <f>SUM($F5:H5)</f>
        <v>59</v>
      </c>
      <c r="I21" s="2">
        <f>SUM($F5:I5)</f>
        <v>69</v>
      </c>
      <c r="J21" s="2">
        <f>SUM($F5:J5)</f>
        <v>79</v>
      </c>
      <c r="K21" s="2">
        <f>SUM($F5:K5)</f>
        <v>97</v>
      </c>
      <c r="L21" s="2">
        <f>SUM($F5:L5)</f>
        <v>109</v>
      </c>
      <c r="M21" s="2">
        <f>SUM($F5:M5)</f>
        <v>128</v>
      </c>
      <c r="N21" s="2">
        <f>SUM($F5:N5)</f>
        <v>145</v>
      </c>
      <c r="O21" s="2">
        <f>SUM($F5:O5)</f>
        <v>167</v>
      </c>
      <c r="P21" s="2">
        <f>SUM($F5:P5)</f>
        <v>170</v>
      </c>
      <c r="Q21" s="2">
        <f>SUM($F5:Q5)</f>
        <v>179</v>
      </c>
      <c r="R21" s="2">
        <f>SUM($F5:R5)</f>
        <v>195</v>
      </c>
    </row>
    <row r="22" spans="1:18">
      <c r="A22" s="6" t="s">
        <v>20</v>
      </c>
      <c r="B22" s="7" t="s">
        <v>21</v>
      </c>
      <c r="D22" s="2"/>
      <c r="F22" s="2">
        <f>SUM($F6:F6)</f>
        <v>15</v>
      </c>
      <c r="G22" s="2">
        <f>SUM($F6:G6)</f>
        <v>33</v>
      </c>
      <c r="H22" s="2">
        <f>SUM($F6:H6)</f>
        <v>49</v>
      </c>
      <c r="I22" s="2">
        <f>SUM($F6:I6)</f>
        <v>61</v>
      </c>
      <c r="J22" s="2">
        <f>SUM($F6:J6)</f>
        <v>67</v>
      </c>
      <c r="K22" s="2">
        <f>SUM($F6:K6)</f>
        <v>74</v>
      </c>
      <c r="L22" s="2">
        <f>SUM($F6:L6)</f>
        <v>90</v>
      </c>
      <c r="M22" s="2">
        <f>SUM($F6:M6)</f>
        <v>102</v>
      </c>
      <c r="N22" s="2">
        <f>SUM($F6:N6)</f>
        <v>112</v>
      </c>
      <c r="O22" s="2">
        <f>SUM($F6:O6)</f>
        <v>131</v>
      </c>
      <c r="P22" s="2">
        <f>SUM($F6:P6)</f>
        <v>133</v>
      </c>
      <c r="Q22" s="2">
        <f>SUM($F6:Q6)</f>
        <v>140</v>
      </c>
      <c r="R22" s="2">
        <f>SUM($F6:R6)</f>
        <v>149</v>
      </c>
    </row>
    <row r="23" spans="1:18">
      <c r="A23" s="8"/>
      <c r="D23" s="2"/>
      <c r="F23" s="2">
        <f>SUM($F7:F7)</f>
        <v>14</v>
      </c>
      <c r="G23" s="2">
        <f>SUM($F7:G7)</f>
        <v>29</v>
      </c>
      <c r="H23" s="2">
        <f>SUM($F7:H7)</f>
        <v>37</v>
      </c>
      <c r="I23" s="2">
        <f>SUM($F7:I7)</f>
        <v>40</v>
      </c>
      <c r="J23" s="2">
        <f>SUM($F7:J7)</f>
        <v>42</v>
      </c>
      <c r="K23" s="2">
        <f>SUM($F7:K7)</f>
        <v>51</v>
      </c>
      <c r="L23" s="2">
        <f>SUM($F7:L7)</f>
        <v>66</v>
      </c>
      <c r="M23" s="2">
        <f>SUM($F7:M7)</f>
        <v>82</v>
      </c>
      <c r="N23" s="2">
        <f>SUM($F7:N7)</f>
        <v>95</v>
      </c>
      <c r="O23" s="2">
        <f>SUM($F7:O7)</f>
        <v>110</v>
      </c>
      <c r="P23" s="2">
        <f>SUM($F7:P7)</f>
        <v>114</v>
      </c>
      <c r="Q23" s="2">
        <f>SUM($F7:Q7)</f>
        <v>124</v>
      </c>
      <c r="R23" s="2">
        <f>SUM($F7:R7)</f>
        <v>137</v>
      </c>
    </row>
    <row r="24" spans="1:18">
      <c r="A24" s="8"/>
      <c r="B24" s="5" t="s">
        <v>22</v>
      </c>
      <c r="D24" s="2"/>
      <c r="F24" s="2">
        <f>SUM($F8:F8)</f>
        <v>20</v>
      </c>
      <c r="G24" s="2">
        <f>SUM($F8:G8)</f>
        <v>38</v>
      </c>
      <c r="H24" s="2">
        <f>SUM($F8:H8)</f>
        <v>51</v>
      </c>
      <c r="I24" s="2">
        <f>SUM($F8:I8)</f>
        <v>60</v>
      </c>
      <c r="J24" s="2">
        <f>SUM($F8:J8)</f>
        <v>74</v>
      </c>
      <c r="K24" s="2">
        <f>SUM($F8:K8)</f>
        <v>84</v>
      </c>
      <c r="L24" s="2">
        <f>SUM($F8:L8)</f>
        <v>89</v>
      </c>
      <c r="M24" s="2">
        <f>SUM($F8:M8)</f>
        <v>100</v>
      </c>
      <c r="N24" s="2">
        <f>SUM($F8:N8)</f>
        <v>106</v>
      </c>
      <c r="O24" s="2">
        <f>SUM($F8:O8)</f>
        <v>112</v>
      </c>
      <c r="P24" s="2">
        <f>SUM($F8:P8)</f>
        <v>118</v>
      </c>
      <c r="Q24" s="2">
        <f>SUM($F8:Q8)</f>
        <v>124</v>
      </c>
      <c r="R24" s="2">
        <f>SUM($F8:R8)</f>
        <v>128</v>
      </c>
    </row>
    <row r="25" spans="1:18">
      <c r="F25" s="2">
        <f>SUM($F9:F9)</f>
        <v>17</v>
      </c>
      <c r="G25" s="2">
        <f>SUM($F9:G9)</f>
        <v>30</v>
      </c>
      <c r="H25" s="2">
        <f>SUM($F9:H9)</f>
        <v>33</v>
      </c>
      <c r="I25" s="2">
        <f>SUM($F9:I9)</f>
        <v>37</v>
      </c>
      <c r="J25" s="2">
        <f>SUM($F9:J9)</f>
        <v>47</v>
      </c>
      <c r="K25" s="2">
        <f>SUM($F9:K9)</f>
        <v>47</v>
      </c>
      <c r="L25" s="2">
        <f>SUM($F9:L9)</f>
        <v>48</v>
      </c>
      <c r="M25" s="2">
        <f>SUM($F9:M9)</f>
        <v>67</v>
      </c>
      <c r="N25" s="2">
        <f>SUM($F9:N9)</f>
        <v>83</v>
      </c>
      <c r="O25" s="2">
        <f>SUM($F9:O9)</f>
        <v>83</v>
      </c>
      <c r="P25" s="2">
        <f>SUM($F9:P9)</f>
        <v>91</v>
      </c>
      <c r="Q25" s="2">
        <f>SUM($F9:Q9)</f>
        <v>98</v>
      </c>
      <c r="R25" s="2">
        <f>SUM($F9:R9)</f>
        <v>102</v>
      </c>
    </row>
    <row r="26" spans="1:18">
      <c r="F26" s="2">
        <f>SUM($F10:F10)</f>
        <v>15</v>
      </c>
      <c r="G26" s="2">
        <f>SUM($F10:G10)</f>
        <v>23</v>
      </c>
      <c r="H26" s="2">
        <f>SUM($F10:H10)</f>
        <v>28</v>
      </c>
      <c r="I26" s="2">
        <f>SUM($F10:I10)</f>
        <v>28</v>
      </c>
      <c r="J26" s="2">
        <f>SUM($F10:J10)</f>
        <v>31</v>
      </c>
      <c r="K26" s="2">
        <f>SUM($F10:K10)</f>
        <v>37</v>
      </c>
      <c r="L26" s="2">
        <f>SUM($F10:L10)</f>
        <v>39</v>
      </c>
      <c r="M26" s="2">
        <f>SUM($F10:M10)</f>
        <v>50</v>
      </c>
      <c r="N26" s="2">
        <f>SUM($F10:N10)</f>
        <v>56</v>
      </c>
      <c r="O26" s="2">
        <f>SUM($F10:O10)</f>
        <v>56</v>
      </c>
      <c r="P26" s="2">
        <f>SUM($F10:P10)</f>
        <v>61</v>
      </c>
      <c r="Q26" s="2">
        <f>SUM($F10:Q10)</f>
        <v>69</v>
      </c>
      <c r="R26" s="2">
        <f>SUM($F10:R10)</f>
        <v>70</v>
      </c>
    </row>
    <row r="27" spans="1:18">
      <c r="F27" s="2">
        <f>SUM($F11:F11)</f>
        <v>6</v>
      </c>
      <c r="G27" s="2">
        <f>SUM($F11:G11)</f>
        <v>14</v>
      </c>
      <c r="H27" s="2">
        <f>SUM($F11:H11)</f>
        <v>17</v>
      </c>
      <c r="I27" s="2">
        <f>SUM($F11:I11)</f>
        <v>22</v>
      </c>
      <c r="J27" s="2">
        <f>SUM($F11:J11)</f>
        <v>24</v>
      </c>
      <c r="K27" s="2">
        <f>SUM($F11:K11)</f>
        <v>32</v>
      </c>
      <c r="L27" s="2">
        <f>SUM($F11:L11)</f>
        <v>35</v>
      </c>
      <c r="M27" s="2">
        <f>SUM($F11:M11)</f>
        <v>45</v>
      </c>
      <c r="N27" s="2">
        <f>SUM($F11:N11)</f>
        <v>52</v>
      </c>
      <c r="O27" s="2">
        <f>SUM($F11:O11)</f>
        <v>52</v>
      </c>
      <c r="P27" s="2">
        <f>SUM($F11:P11)</f>
        <v>58</v>
      </c>
      <c r="Q27" s="2">
        <f>SUM($F11:Q11)</f>
        <v>59</v>
      </c>
      <c r="R27" s="2">
        <f>SUM($F11:R11)</f>
        <v>69</v>
      </c>
    </row>
    <row r="28" spans="1:18">
      <c r="F28" s="2">
        <f>SUM($F12:F12)</f>
        <v>12</v>
      </c>
      <c r="G28" s="2">
        <f>SUM($F12:G12)</f>
        <v>25</v>
      </c>
      <c r="H28" s="2">
        <f>SUM($F12:H12)</f>
        <v>30</v>
      </c>
      <c r="I28" s="2">
        <f>SUM($F12:I12)</f>
        <v>32</v>
      </c>
      <c r="J28" s="2">
        <f>SUM($F12:J12)</f>
        <v>38</v>
      </c>
      <c r="K28" s="2">
        <f>SUM($F12:K12)</f>
        <v>39</v>
      </c>
      <c r="L28" s="2">
        <f>SUM($F12:L12)</f>
        <v>47</v>
      </c>
      <c r="M28" s="2">
        <f>SUM($F12:M12)</f>
        <v>50</v>
      </c>
      <c r="N28" s="2">
        <f>SUM($F12:N12)</f>
        <v>54</v>
      </c>
      <c r="O28" s="2">
        <f>SUM($F12:O12)</f>
        <v>54</v>
      </c>
      <c r="P28" s="2">
        <f>SUM($F12:P12)</f>
        <v>61</v>
      </c>
      <c r="Q28" s="2">
        <f>SUM($F12:Q12)</f>
        <v>66</v>
      </c>
      <c r="R28" s="2">
        <f>SUM($F12:R12)</f>
        <v>68</v>
      </c>
    </row>
    <row r="29" spans="1:18">
      <c r="F29" s="2">
        <f>SUM($F13:F13)</f>
        <v>14</v>
      </c>
      <c r="G29" s="2">
        <f>SUM($F13:G13)</f>
        <v>25</v>
      </c>
      <c r="H29" s="2">
        <f>SUM($F13:H13)</f>
        <v>36</v>
      </c>
      <c r="I29" s="2">
        <f>SUM($F13:I13)</f>
        <v>40</v>
      </c>
      <c r="J29" s="2">
        <f>SUM($F13:J13)</f>
        <v>42</v>
      </c>
      <c r="K29" s="2">
        <f>SUM($F13:K13)</f>
        <v>42</v>
      </c>
      <c r="L29" s="2">
        <f>SUM($F13:L13)</f>
        <v>48</v>
      </c>
      <c r="M29" s="2">
        <f>SUM($F13:M13)</f>
        <v>56</v>
      </c>
      <c r="N29" s="2">
        <f>SUM($F13:N13)</f>
        <v>57</v>
      </c>
      <c r="O29" s="2">
        <f>SUM($F13:O13)</f>
        <v>58</v>
      </c>
      <c r="P29" s="2">
        <f>SUM($F13:P13)</f>
        <v>62</v>
      </c>
      <c r="Q29" s="2">
        <f>SUM($F13:Q13)</f>
        <v>63</v>
      </c>
      <c r="R29" s="2">
        <f>SUM($F13:R13)</f>
        <v>63</v>
      </c>
    </row>
    <row r="30" spans="1:18">
      <c r="F30" s="2">
        <f>SUM($F14:F14)</f>
        <v>19</v>
      </c>
      <c r="G30" s="2">
        <f>SUM($F14:G14)</f>
        <v>25</v>
      </c>
      <c r="H30" s="2">
        <f>SUM($F14:H14)</f>
        <v>29</v>
      </c>
      <c r="I30" s="2">
        <f>SUM($F14:I14)</f>
        <v>31</v>
      </c>
      <c r="J30" s="2">
        <f>SUM($F14:J14)</f>
        <v>34</v>
      </c>
      <c r="K30" s="2">
        <f>SUM($F14:K14)</f>
        <v>34</v>
      </c>
      <c r="L30" s="2">
        <f>SUM($F14:L14)</f>
        <v>39</v>
      </c>
      <c r="M30" s="2">
        <f>SUM($F14:M14)</f>
        <v>51</v>
      </c>
      <c r="N30" s="2">
        <f>SUM($F14:N14)</f>
        <v>56</v>
      </c>
      <c r="O30" s="2">
        <f>SUM($F14:O14)</f>
        <v>56</v>
      </c>
      <c r="P30" s="2">
        <f>SUM($F14:P14)</f>
        <v>57</v>
      </c>
      <c r="Q30" s="2">
        <f>SUM($F14:Q14)</f>
        <v>62</v>
      </c>
      <c r="R30" s="2">
        <f>SUM($F14:R14)</f>
        <v>62</v>
      </c>
    </row>
    <row r="31" spans="1:18">
      <c r="F31" s="2">
        <f>MAX(F19:F30)</f>
        <v>23</v>
      </c>
      <c r="G31" s="2">
        <f t="shared" ref="G31:R31" si="14">MAX(G19:G30)</f>
        <v>45</v>
      </c>
      <c r="H31" s="2">
        <f t="shared" si="14"/>
        <v>63</v>
      </c>
      <c r="I31" s="2">
        <f t="shared" si="14"/>
        <v>84</v>
      </c>
      <c r="J31" s="2">
        <f t="shared" si="14"/>
        <v>101</v>
      </c>
      <c r="K31" s="2">
        <f t="shared" si="14"/>
        <v>117</v>
      </c>
      <c r="L31" s="2">
        <f t="shared" si="14"/>
        <v>131</v>
      </c>
      <c r="M31" s="2">
        <f t="shared" si="14"/>
        <v>153</v>
      </c>
      <c r="N31" s="2">
        <f t="shared" si="14"/>
        <v>175</v>
      </c>
      <c r="O31" s="2">
        <f t="shared" si="14"/>
        <v>195</v>
      </c>
      <c r="P31" s="2">
        <f t="shared" si="14"/>
        <v>209</v>
      </c>
      <c r="Q31" s="2">
        <f t="shared" si="14"/>
        <v>229</v>
      </c>
      <c r="R31" s="2">
        <f t="shared" si="14"/>
        <v>239</v>
      </c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>
      <c r="F34" s="9"/>
      <c r="G34" s="9"/>
      <c r="H34" s="2"/>
      <c r="I34" s="9"/>
      <c r="J34" s="4"/>
      <c r="K34" s="4"/>
      <c r="L34" s="4"/>
    </row>
    <row r="35" spans="5:18">
      <c r="E35" s="1" t="str">
        <f t="shared" ref="E35" si="15">B3</f>
        <v>Krzysztof "FAZIK" Brzeziński</v>
      </c>
      <c r="F35" s="10">
        <f t="shared" ref="F35:R35" si="16">F19/F$31</f>
        <v>1</v>
      </c>
      <c r="G35" s="10">
        <f t="shared" si="16"/>
        <v>1</v>
      </c>
      <c r="H35" s="10">
        <f t="shared" si="16"/>
        <v>1</v>
      </c>
      <c r="I35" s="10">
        <f t="shared" si="16"/>
        <v>1</v>
      </c>
      <c r="J35" s="10">
        <f t="shared" si="16"/>
        <v>1</v>
      </c>
      <c r="K35" s="10">
        <f t="shared" si="16"/>
        <v>1</v>
      </c>
      <c r="L35" s="10">
        <f t="shared" si="16"/>
        <v>1</v>
      </c>
      <c r="M35" s="10">
        <f t="shared" si="16"/>
        <v>1</v>
      </c>
      <c r="N35" s="10">
        <f t="shared" si="16"/>
        <v>1</v>
      </c>
      <c r="O35" s="10">
        <f t="shared" si="16"/>
        <v>1</v>
      </c>
      <c r="P35" s="10">
        <f t="shared" si="16"/>
        <v>1</v>
      </c>
      <c r="Q35" s="10">
        <f t="shared" si="16"/>
        <v>1</v>
      </c>
      <c r="R35" s="10">
        <f t="shared" si="16"/>
        <v>1</v>
      </c>
    </row>
    <row r="36" spans="5:18">
      <c r="E36" s="1" t="str">
        <f t="shared" ref="E36:E46" si="17">B4</f>
        <v>Robert Stańczyk</v>
      </c>
      <c r="F36" s="10">
        <f t="shared" ref="F36:R36" si="18">F20/F$31</f>
        <v>0.86956521739130432</v>
      </c>
      <c r="G36" s="10">
        <f t="shared" si="18"/>
        <v>0.8666666666666667</v>
      </c>
      <c r="H36" s="10">
        <f t="shared" si="18"/>
        <v>0.92063492063492058</v>
      </c>
      <c r="I36" s="10">
        <f t="shared" si="18"/>
        <v>0.86904761904761907</v>
      </c>
      <c r="J36" s="10">
        <f t="shared" si="18"/>
        <v>0.79207920792079212</v>
      </c>
      <c r="K36" s="10">
        <f t="shared" si="18"/>
        <v>0.84615384615384615</v>
      </c>
      <c r="L36" s="10">
        <f t="shared" si="18"/>
        <v>0.89312977099236646</v>
      </c>
      <c r="M36" s="10">
        <f t="shared" si="18"/>
        <v>0.90196078431372551</v>
      </c>
      <c r="N36" s="10">
        <f t="shared" si="18"/>
        <v>0.9028571428571428</v>
      </c>
      <c r="O36" s="10">
        <f t="shared" si="18"/>
        <v>0.9128205128205128</v>
      </c>
      <c r="P36" s="10">
        <f t="shared" si="18"/>
        <v>0.90909090909090906</v>
      </c>
      <c r="Q36" s="10">
        <f t="shared" si="18"/>
        <v>0.88209606986899558</v>
      </c>
      <c r="R36" s="10">
        <f t="shared" si="18"/>
        <v>0.92050209205020916</v>
      </c>
    </row>
    <row r="37" spans="5:18">
      <c r="E37" s="1" t="str">
        <f t="shared" si="17"/>
        <v>Robert "Gata" Piechota</v>
      </c>
      <c r="F37" s="10">
        <f t="shared" ref="F37:R37" si="19">F21/F$31</f>
        <v>0.95652173913043481</v>
      </c>
      <c r="G37" s="10">
        <f t="shared" si="19"/>
        <v>0.91111111111111109</v>
      </c>
      <c r="H37" s="10">
        <f t="shared" si="19"/>
        <v>0.93650793650793651</v>
      </c>
      <c r="I37" s="10">
        <f t="shared" si="19"/>
        <v>0.8214285714285714</v>
      </c>
      <c r="J37" s="10">
        <f t="shared" si="19"/>
        <v>0.78217821782178221</v>
      </c>
      <c r="K37" s="10">
        <f t="shared" si="19"/>
        <v>0.82905982905982911</v>
      </c>
      <c r="L37" s="10">
        <f t="shared" si="19"/>
        <v>0.83206106870229013</v>
      </c>
      <c r="M37" s="10">
        <f t="shared" si="19"/>
        <v>0.83660130718954251</v>
      </c>
      <c r="N37" s="10">
        <f t="shared" si="19"/>
        <v>0.82857142857142863</v>
      </c>
      <c r="O37" s="10">
        <f t="shared" si="19"/>
        <v>0.85641025641025637</v>
      </c>
      <c r="P37" s="10">
        <f t="shared" si="19"/>
        <v>0.8133971291866029</v>
      </c>
      <c r="Q37" s="10">
        <f t="shared" si="19"/>
        <v>0.78165938864628826</v>
      </c>
      <c r="R37" s="10">
        <f t="shared" si="19"/>
        <v>0.81589958158995812</v>
      </c>
    </row>
    <row r="38" spans="5:18">
      <c r="E38" s="1" t="str">
        <f t="shared" si="17"/>
        <v>Rafał Augusewicz</v>
      </c>
      <c r="F38" s="10">
        <f t="shared" ref="F38:R38" si="20">F22/F$31</f>
        <v>0.65217391304347827</v>
      </c>
      <c r="G38" s="10">
        <f t="shared" si="20"/>
        <v>0.73333333333333328</v>
      </c>
      <c r="H38" s="10">
        <f t="shared" si="20"/>
        <v>0.77777777777777779</v>
      </c>
      <c r="I38" s="10">
        <f t="shared" si="20"/>
        <v>0.72619047619047616</v>
      </c>
      <c r="J38" s="10">
        <f t="shared" si="20"/>
        <v>0.6633663366336634</v>
      </c>
      <c r="K38" s="10">
        <f t="shared" si="20"/>
        <v>0.63247863247863245</v>
      </c>
      <c r="L38" s="10">
        <f t="shared" si="20"/>
        <v>0.68702290076335881</v>
      </c>
      <c r="M38" s="10">
        <f t="shared" si="20"/>
        <v>0.66666666666666663</v>
      </c>
      <c r="N38" s="10">
        <f t="shared" si="20"/>
        <v>0.64</v>
      </c>
      <c r="O38" s="10">
        <f t="shared" si="20"/>
        <v>0.67179487179487174</v>
      </c>
      <c r="P38" s="10">
        <f t="shared" si="20"/>
        <v>0.63636363636363635</v>
      </c>
      <c r="Q38" s="10">
        <f t="shared" si="20"/>
        <v>0.611353711790393</v>
      </c>
      <c r="R38" s="10">
        <f t="shared" si="20"/>
        <v>0.62343096234309625</v>
      </c>
    </row>
    <row r="39" spans="5:18">
      <c r="E39" s="1" t="str">
        <f t="shared" si="17"/>
        <v>Radosław "Shogun" Wiśniewski</v>
      </c>
      <c r="F39" s="10">
        <f t="shared" ref="F39:R39" si="21">F23/F$31</f>
        <v>0.60869565217391308</v>
      </c>
      <c r="G39" s="10">
        <f t="shared" si="21"/>
        <v>0.64444444444444449</v>
      </c>
      <c r="H39" s="10">
        <f t="shared" si="21"/>
        <v>0.58730158730158732</v>
      </c>
      <c r="I39" s="10">
        <f t="shared" si="21"/>
        <v>0.47619047619047616</v>
      </c>
      <c r="J39" s="10">
        <f t="shared" si="21"/>
        <v>0.41584158415841582</v>
      </c>
      <c r="K39" s="10">
        <f t="shared" si="21"/>
        <v>0.4358974358974359</v>
      </c>
      <c r="L39" s="10">
        <f t="shared" si="21"/>
        <v>0.50381679389312972</v>
      </c>
      <c r="M39" s="10">
        <f t="shared" si="21"/>
        <v>0.53594771241830064</v>
      </c>
      <c r="N39" s="10">
        <f t="shared" si="21"/>
        <v>0.54285714285714282</v>
      </c>
      <c r="O39" s="10">
        <f t="shared" si="21"/>
        <v>0.5641025641025641</v>
      </c>
      <c r="P39" s="10">
        <f t="shared" si="21"/>
        <v>0.54545454545454541</v>
      </c>
      <c r="Q39" s="10">
        <f t="shared" si="21"/>
        <v>0.54148471615720528</v>
      </c>
      <c r="R39" s="10">
        <f t="shared" si="21"/>
        <v>0.57322175732217573</v>
      </c>
    </row>
    <row r="40" spans="5:18">
      <c r="E40" s="1" t="str">
        <f t="shared" si="17"/>
        <v>Leszek "Haris" Jęczkowski</v>
      </c>
      <c r="F40" s="10">
        <f t="shared" ref="F40:R40" si="22">F24/F$31</f>
        <v>0.86956521739130432</v>
      </c>
      <c r="G40" s="10">
        <f t="shared" si="22"/>
        <v>0.84444444444444444</v>
      </c>
      <c r="H40" s="10">
        <f t="shared" si="22"/>
        <v>0.80952380952380953</v>
      </c>
      <c r="I40" s="10">
        <f t="shared" si="22"/>
        <v>0.7142857142857143</v>
      </c>
      <c r="J40" s="10">
        <f t="shared" si="22"/>
        <v>0.73267326732673266</v>
      </c>
      <c r="K40" s="10">
        <f t="shared" si="22"/>
        <v>0.71794871794871795</v>
      </c>
      <c r="L40" s="10">
        <f t="shared" si="22"/>
        <v>0.67938931297709926</v>
      </c>
      <c r="M40" s="10">
        <f t="shared" si="22"/>
        <v>0.65359477124183007</v>
      </c>
      <c r="N40" s="10">
        <f t="shared" si="22"/>
        <v>0.60571428571428576</v>
      </c>
      <c r="O40" s="10">
        <f t="shared" si="22"/>
        <v>0.57435897435897432</v>
      </c>
      <c r="P40" s="10">
        <f t="shared" si="22"/>
        <v>0.56459330143540665</v>
      </c>
      <c r="Q40" s="10">
        <f t="shared" si="22"/>
        <v>0.54148471615720528</v>
      </c>
      <c r="R40" s="10">
        <f t="shared" si="22"/>
        <v>0.53556485355648531</v>
      </c>
    </row>
    <row r="41" spans="5:18">
      <c r="E41" s="1" t="str">
        <f t="shared" si="17"/>
        <v>Marlena</v>
      </c>
      <c r="F41" s="10">
        <f t="shared" ref="F41:R41" si="23">F25/F$31</f>
        <v>0.73913043478260865</v>
      </c>
      <c r="G41" s="10">
        <f t="shared" si="23"/>
        <v>0.66666666666666663</v>
      </c>
      <c r="H41" s="10">
        <f t="shared" si="23"/>
        <v>0.52380952380952384</v>
      </c>
      <c r="I41" s="10">
        <f t="shared" si="23"/>
        <v>0.44047619047619047</v>
      </c>
      <c r="J41" s="10">
        <f t="shared" si="23"/>
        <v>0.46534653465346537</v>
      </c>
      <c r="K41" s="10">
        <f t="shared" si="23"/>
        <v>0.40170940170940173</v>
      </c>
      <c r="L41" s="10">
        <f t="shared" si="23"/>
        <v>0.36641221374045801</v>
      </c>
      <c r="M41" s="10">
        <f t="shared" si="23"/>
        <v>0.43790849673202614</v>
      </c>
      <c r="N41" s="10">
        <f t="shared" si="23"/>
        <v>0.47428571428571431</v>
      </c>
      <c r="O41" s="10">
        <f t="shared" si="23"/>
        <v>0.42564102564102563</v>
      </c>
      <c r="P41" s="10">
        <f t="shared" si="23"/>
        <v>0.4354066985645933</v>
      </c>
      <c r="Q41" s="10">
        <f t="shared" si="23"/>
        <v>0.42794759825327511</v>
      </c>
      <c r="R41" s="10">
        <f t="shared" si="23"/>
        <v>0.42677824267782427</v>
      </c>
    </row>
    <row r="42" spans="5:18">
      <c r="E42" s="1" t="str">
        <f t="shared" si="17"/>
        <v>Luiza Ossowska</v>
      </c>
      <c r="F42" s="10">
        <f t="shared" ref="F42:R42" si="24">F26/F$31</f>
        <v>0.65217391304347827</v>
      </c>
      <c r="G42" s="10">
        <f t="shared" si="24"/>
        <v>0.51111111111111107</v>
      </c>
      <c r="H42" s="10">
        <f t="shared" si="24"/>
        <v>0.44444444444444442</v>
      </c>
      <c r="I42" s="10">
        <f t="shared" si="24"/>
        <v>0.33333333333333331</v>
      </c>
      <c r="J42" s="10">
        <f t="shared" si="24"/>
        <v>0.30693069306930693</v>
      </c>
      <c r="K42" s="10">
        <f t="shared" si="24"/>
        <v>0.31623931623931623</v>
      </c>
      <c r="L42" s="10">
        <f t="shared" si="24"/>
        <v>0.29770992366412213</v>
      </c>
      <c r="M42" s="10">
        <f t="shared" si="24"/>
        <v>0.32679738562091504</v>
      </c>
      <c r="N42" s="10">
        <f t="shared" si="24"/>
        <v>0.32</v>
      </c>
      <c r="O42" s="10">
        <f t="shared" si="24"/>
        <v>0.28717948717948716</v>
      </c>
      <c r="P42" s="10">
        <f t="shared" si="24"/>
        <v>0.291866028708134</v>
      </c>
      <c r="Q42" s="10">
        <f t="shared" si="24"/>
        <v>0.30131004366812225</v>
      </c>
      <c r="R42" s="10">
        <f t="shared" si="24"/>
        <v>0.29288702928870292</v>
      </c>
    </row>
    <row r="43" spans="5:18">
      <c r="E43" s="1" t="str">
        <f t="shared" si="17"/>
        <v>Mateusz "Sambor" Labuda</v>
      </c>
      <c r="F43" s="10">
        <f t="shared" ref="F43:R43" si="25">F27/F$31</f>
        <v>0.2608695652173913</v>
      </c>
      <c r="G43" s="10">
        <f t="shared" si="25"/>
        <v>0.31111111111111112</v>
      </c>
      <c r="H43" s="10">
        <f t="shared" si="25"/>
        <v>0.26984126984126983</v>
      </c>
      <c r="I43" s="10">
        <f t="shared" si="25"/>
        <v>0.26190476190476192</v>
      </c>
      <c r="J43" s="10">
        <f t="shared" si="25"/>
        <v>0.23762376237623761</v>
      </c>
      <c r="K43" s="10">
        <f t="shared" si="25"/>
        <v>0.27350427350427353</v>
      </c>
      <c r="L43" s="10">
        <f t="shared" si="25"/>
        <v>0.26717557251908397</v>
      </c>
      <c r="M43" s="10">
        <f t="shared" si="25"/>
        <v>0.29411764705882354</v>
      </c>
      <c r="N43" s="10">
        <f t="shared" si="25"/>
        <v>0.29714285714285715</v>
      </c>
      <c r="O43" s="10">
        <f t="shared" si="25"/>
        <v>0.26666666666666666</v>
      </c>
      <c r="P43" s="10">
        <f t="shared" si="25"/>
        <v>0.27751196172248804</v>
      </c>
      <c r="Q43" s="10">
        <f t="shared" si="25"/>
        <v>0.2576419213973799</v>
      </c>
      <c r="R43" s="10">
        <f t="shared" si="25"/>
        <v>0.28870292887029286</v>
      </c>
    </row>
    <row r="44" spans="5:18">
      <c r="E44" s="1" t="str">
        <f t="shared" si="17"/>
        <v>Dorota Janiszewska</v>
      </c>
      <c r="F44" s="10">
        <f t="shared" ref="F44:R44" si="26">F28/F$31</f>
        <v>0.52173913043478259</v>
      </c>
      <c r="G44" s="10">
        <f t="shared" si="26"/>
        <v>0.55555555555555558</v>
      </c>
      <c r="H44" s="10">
        <f t="shared" si="26"/>
        <v>0.47619047619047616</v>
      </c>
      <c r="I44" s="10">
        <f t="shared" si="26"/>
        <v>0.38095238095238093</v>
      </c>
      <c r="J44" s="10">
        <f t="shared" si="26"/>
        <v>0.37623762376237624</v>
      </c>
      <c r="K44" s="10">
        <f t="shared" si="26"/>
        <v>0.33333333333333331</v>
      </c>
      <c r="L44" s="10">
        <f t="shared" si="26"/>
        <v>0.35877862595419846</v>
      </c>
      <c r="M44" s="10">
        <f t="shared" si="26"/>
        <v>0.32679738562091504</v>
      </c>
      <c r="N44" s="10">
        <f t="shared" si="26"/>
        <v>0.30857142857142855</v>
      </c>
      <c r="O44" s="10">
        <f t="shared" si="26"/>
        <v>0.27692307692307694</v>
      </c>
      <c r="P44" s="10">
        <f t="shared" si="26"/>
        <v>0.291866028708134</v>
      </c>
      <c r="Q44" s="10">
        <f t="shared" si="26"/>
        <v>0.28820960698689957</v>
      </c>
      <c r="R44" s="10">
        <f t="shared" si="26"/>
        <v>0.28451882845188287</v>
      </c>
    </row>
    <row r="45" spans="5:18">
      <c r="E45" s="1" t="str">
        <f t="shared" si="17"/>
        <v>Michał Danes</v>
      </c>
      <c r="F45" s="10">
        <f t="shared" ref="F45:R45" si="27">F29/F$31</f>
        <v>0.60869565217391308</v>
      </c>
      <c r="G45" s="10">
        <f t="shared" si="27"/>
        <v>0.55555555555555558</v>
      </c>
      <c r="H45" s="10">
        <f t="shared" si="27"/>
        <v>0.5714285714285714</v>
      </c>
      <c r="I45" s="10">
        <f t="shared" si="27"/>
        <v>0.47619047619047616</v>
      </c>
      <c r="J45" s="10">
        <f t="shared" si="27"/>
        <v>0.41584158415841582</v>
      </c>
      <c r="K45" s="10">
        <f t="shared" si="27"/>
        <v>0.35897435897435898</v>
      </c>
      <c r="L45" s="10">
        <f t="shared" si="27"/>
        <v>0.36641221374045801</v>
      </c>
      <c r="M45" s="10">
        <f t="shared" si="27"/>
        <v>0.36601307189542481</v>
      </c>
      <c r="N45" s="10">
        <f t="shared" si="27"/>
        <v>0.32571428571428573</v>
      </c>
      <c r="O45" s="10">
        <f t="shared" si="27"/>
        <v>0.29743589743589743</v>
      </c>
      <c r="P45" s="10">
        <f t="shared" si="27"/>
        <v>0.29665071770334928</v>
      </c>
      <c r="Q45" s="10">
        <f t="shared" si="27"/>
        <v>0.27510917030567683</v>
      </c>
      <c r="R45" s="10">
        <f t="shared" si="27"/>
        <v>0.26359832635983266</v>
      </c>
    </row>
    <row r="46" spans="5:18">
      <c r="E46" s="1" t="str">
        <f t="shared" si="17"/>
        <v>Bolek</v>
      </c>
      <c r="F46" s="10">
        <f t="shared" ref="F46:R46" si="28">F30/F$31</f>
        <v>0.82608695652173914</v>
      </c>
      <c r="G46" s="10">
        <f t="shared" si="28"/>
        <v>0.55555555555555558</v>
      </c>
      <c r="H46" s="10">
        <f t="shared" si="28"/>
        <v>0.46031746031746029</v>
      </c>
      <c r="I46" s="10">
        <f t="shared" si="28"/>
        <v>0.36904761904761907</v>
      </c>
      <c r="J46" s="10">
        <f t="shared" si="28"/>
        <v>0.33663366336633666</v>
      </c>
      <c r="K46" s="10">
        <f t="shared" si="28"/>
        <v>0.29059829059829062</v>
      </c>
      <c r="L46" s="10">
        <f t="shared" si="28"/>
        <v>0.29770992366412213</v>
      </c>
      <c r="M46" s="10">
        <f t="shared" si="28"/>
        <v>0.33333333333333331</v>
      </c>
      <c r="N46" s="10">
        <f t="shared" si="28"/>
        <v>0.32</v>
      </c>
      <c r="O46" s="10">
        <f t="shared" si="28"/>
        <v>0.28717948717948716</v>
      </c>
      <c r="P46" s="10">
        <f t="shared" si="28"/>
        <v>0.27272727272727271</v>
      </c>
      <c r="Q46" s="10">
        <f t="shared" si="28"/>
        <v>0.27074235807860264</v>
      </c>
      <c r="R46" s="10">
        <f t="shared" si="28"/>
        <v>0.2594142259414226</v>
      </c>
    </row>
  </sheetData>
  <mergeCells count="20">
    <mergeCell ref="X1:AA1"/>
    <mergeCell ref="Q1:Q2"/>
    <mergeCell ref="M1:M2"/>
    <mergeCell ref="N1:N2"/>
    <mergeCell ref="O1:O2"/>
    <mergeCell ref="P1:P2"/>
    <mergeCell ref="R1:R2"/>
    <mergeCell ref="S1:W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CQ5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98" t="s">
        <v>0</v>
      </c>
      <c r="B1" s="98" t="s">
        <v>1</v>
      </c>
      <c r="C1" s="98" t="s">
        <v>2</v>
      </c>
      <c r="D1" s="86" t="s">
        <v>3</v>
      </c>
      <c r="E1" s="100" t="s">
        <v>4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4">
        <v>7</v>
      </c>
      <c r="M1" s="89"/>
      <c r="N1" s="89"/>
      <c r="O1" s="89"/>
      <c r="P1" s="89"/>
      <c r="Q1" s="89"/>
      <c r="R1" s="89"/>
      <c r="T1" s="83" t="s">
        <v>32</v>
      </c>
      <c r="U1" s="83"/>
      <c r="V1" s="83"/>
      <c r="W1" s="83"/>
      <c r="X1" s="29" t="s">
        <v>36</v>
      </c>
      <c r="Y1" s="32">
        <f>210+25</f>
        <v>235</v>
      </c>
    </row>
    <row r="2" spans="1:25">
      <c r="A2" s="99"/>
      <c r="B2" s="99"/>
      <c r="C2" s="99"/>
      <c r="D2" s="87"/>
      <c r="E2" s="101"/>
      <c r="F2" s="87"/>
      <c r="G2" s="87"/>
      <c r="H2" s="87"/>
      <c r="I2" s="87"/>
      <c r="J2" s="87"/>
      <c r="K2" s="87"/>
      <c r="L2" s="84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98" t="s">
        <v>0</v>
      </c>
      <c r="B30" s="98" t="s">
        <v>1</v>
      </c>
      <c r="C30" s="98" t="s">
        <v>2</v>
      </c>
      <c r="D30" s="86" t="s">
        <v>3</v>
      </c>
      <c r="E30" s="100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99"/>
      <c r="B31" s="99"/>
      <c r="C31" s="99"/>
      <c r="D31" s="87"/>
      <c r="E31" s="101"/>
      <c r="F31" s="33" t="s">
        <v>42</v>
      </c>
      <c r="G31" s="59" t="s">
        <v>43</v>
      </c>
      <c r="H31" s="60" t="s">
        <v>44</v>
      </c>
      <c r="I31" s="26" t="s">
        <v>45</v>
      </c>
      <c r="J31" s="62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63" t="s">
        <v>46</v>
      </c>
      <c r="Q31" s="64" t="s">
        <v>4</v>
      </c>
      <c r="R31" s="61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 t="shared" ref="E32:E37" si="6"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63">
        <v>112</v>
      </c>
      <c r="Q32" s="64">
        <v>254</v>
      </c>
      <c r="R32" s="61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7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 t="shared" si="6"/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63">
        <v>50</v>
      </c>
      <c r="Q33" s="64">
        <v>246</v>
      </c>
      <c r="R33" s="61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7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 t="shared" si="6"/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63">
        <v>25</v>
      </c>
      <c r="Q34" s="64">
        <v>147</v>
      </c>
      <c r="R34" s="61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7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 t="shared" si="6"/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63">
        <v>7</v>
      </c>
      <c r="Q35" s="64">
        <v>108</v>
      </c>
      <c r="R35" s="61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7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 t="shared" si="6"/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63"/>
      <c r="Q36" s="64">
        <v>107</v>
      </c>
      <c r="R36" s="61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7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 t="shared" si="6"/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63">
        <v>9</v>
      </c>
      <c r="Q37" s="64">
        <v>94</v>
      </c>
      <c r="R37" s="61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7"/>
        <v>0.81385281385281383</v>
      </c>
      <c r="AA37" s="53" t="s">
        <v>74</v>
      </c>
    </row>
    <row r="39" spans="1:95">
      <c r="A39" t="s">
        <v>58</v>
      </c>
    </row>
    <row r="40" spans="1:95">
      <c r="A40" s="98" t="s">
        <v>0</v>
      </c>
      <c r="B40" s="98" t="s">
        <v>1</v>
      </c>
      <c r="C40" s="98" t="s">
        <v>2</v>
      </c>
      <c r="D40" s="86" t="s">
        <v>3</v>
      </c>
      <c r="E40" s="104" t="s">
        <v>53</v>
      </c>
      <c r="F40" s="95">
        <v>1</v>
      </c>
      <c r="G40" s="96"/>
      <c r="H40" s="96"/>
      <c r="I40" s="96"/>
      <c r="J40" s="96"/>
      <c r="K40" s="96"/>
      <c r="L40" s="96"/>
      <c r="M40" s="96"/>
      <c r="N40" s="96"/>
      <c r="O40" s="95">
        <v>2</v>
      </c>
      <c r="P40" s="96"/>
      <c r="Q40" s="96"/>
      <c r="R40" s="96"/>
      <c r="S40" s="96"/>
      <c r="T40" s="96"/>
      <c r="U40" s="96"/>
      <c r="V40" s="96"/>
      <c r="W40" s="96"/>
      <c r="X40" s="95">
        <v>3</v>
      </c>
      <c r="Y40" s="96"/>
      <c r="Z40" s="96"/>
      <c r="AA40" s="96"/>
      <c r="AB40" s="96"/>
      <c r="AC40" s="96"/>
      <c r="AD40" s="96"/>
      <c r="AE40" s="96"/>
      <c r="AF40" s="96"/>
      <c r="AG40" s="95">
        <v>4</v>
      </c>
      <c r="AH40" s="96"/>
      <c r="AI40" s="96"/>
      <c r="AJ40" s="96"/>
      <c r="AK40" s="96"/>
      <c r="AL40" s="96"/>
      <c r="AM40" s="96"/>
      <c r="AN40" s="96"/>
      <c r="AO40" s="96"/>
      <c r="AP40" s="95">
        <v>5</v>
      </c>
      <c r="AQ40" s="96"/>
      <c r="AR40" s="96"/>
      <c r="AS40" s="96"/>
      <c r="AT40" s="96"/>
      <c r="AU40" s="96"/>
      <c r="AV40" s="96"/>
      <c r="AW40" s="96"/>
      <c r="AX40" s="96"/>
      <c r="AY40" s="95">
        <v>6</v>
      </c>
      <c r="AZ40" s="96"/>
      <c r="BA40" s="96"/>
      <c r="BB40" s="96"/>
      <c r="BC40" s="96"/>
      <c r="BD40" s="96"/>
      <c r="BE40" s="96"/>
      <c r="BF40" s="96"/>
      <c r="BG40" s="96"/>
      <c r="BH40" s="95">
        <v>7</v>
      </c>
      <c r="BI40" s="96"/>
      <c r="BJ40" s="96"/>
      <c r="BK40" s="96"/>
      <c r="BL40" s="96"/>
      <c r="BM40" s="96"/>
      <c r="BN40" s="96"/>
      <c r="BO40" s="96"/>
      <c r="BP40" s="96"/>
      <c r="BQ40" s="95" t="s">
        <v>39</v>
      </c>
      <c r="BR40" s="96"/>
      <c r="BS40" s="96"/>
      <c r="BT40" s="96"/>
      <c r="BU40" s="96"/>
      <c r="BV40" s="96"/>
      <c r="BW40" s="96"/>
      <c r="BX40" s="96"/>
      <c r="BY40" s="96"/>
      <c r="BZ40" s="95" t="s">
        <v>40</v>
      </c>
      <c r="CA40" s="96"/>
      <c r="CB40" s="96"/>
      <c r="CC40" s="96"/>
      <c r="CD40" s="96"/>
      <c r="CE40" s="96"/>
      <c r="CF40" s="96"/>
      <c r="CG40" s="96"/>
      <c r="CH40" s="96"/>
      <c r="CI40" s="95" t="s">
        <v>41</v>
      </c>
      <c r="CJ40" s="96"/>
      <c r="CK40" s="96"/>
      <c r="CL40" s="96"/>
      <c r="CM40" s="96"/>
      <c r="CN40" s="96"/>
      <c r="CO40" s="96"/>
      <c r="CP40" s="96"/>
      <c r="CQ40" s="96"/>
    </row>
    <row r="41" spans="1:95">
      <c r="A41" s="99"/>
      <c r="B41" s="99"/>
      <c r="C41" s="99"/>
      <c r="D41" s="87"/>
      <c r="E41" s="105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92" t="s">
        <v>4</v>
      </c>
      <c r="N41" s="93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92" t="s">
        <v>4</v>
      </c>
      <c r="W41" s="93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92" t="s">
        <v>4</v>
      </c>
      <c r="AF41" s="93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92" t="s">
        <v>4</v>
      </c>
      <c r="AO41" s="93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92" t="s">
        <v>4</v>
      </c>
      <c r="AX41" s="93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92" t="s">
        <v>4</v>
      </c>
      <c r="BG41" s="93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92" t="s">
        <v>4</v>
      </c>
      <c r="BP41" s="93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92" t="s">
        <v>4</v>
      </c>
      <c r="BY41" s="93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92" t="s">
        <v>4</v>
      </c>
      <c r="CH41" s="93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92" t="s">
        <v>4</v>
      </c>
      <c r="CQ41" s="93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102">
        <f t="shared" ref="M42" si="8">G42+H42+I42+J42+K42+L42+F42</f>
        <v>25</v>
      </c>
      <c r="N42" s="103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102">
        <f t="shared" ref="V42" si="9">P42+Q42+R42+S42+T42+U42+O42</f>
        <v>29</v>
      </c>
      <c r="W42" s="103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102">
        <f t="shared" ref="AE42" si="10">Y42+Z42+AA42+AB42+AC42+AD42+X42</f>
        <v>32</v>
      </c>
      <c r="AF42" s="103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102">
        <f t="shared" ref="AN42" si="11">AH42+AI42+AJ42+AK42+AL42+AM42+AG42</f>
        <v>30</v>
      </c>
      <c r="AO42" s="103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102">
        <f t="shared" ref="AW42" si="12">AQ42+AR42+AS42+AT42+AU42+AV42+AP42</f>
        <v>17</v>
      </c>
      <c r="AX42" s="103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102">
        <f t="shared" ref="BF42" si="13">AZ42+BA42+BB42+BC42+BD42+BE42+AY42</f>
        <v>20</v>
      </c>
      <c r="BG42" s="103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102">
        <f t="shared" ref="BO42" si="14">BI42+BJ42+BK42+BL42+BM42+BN42+BH42</f>
        <v>23</v>
      </c>
      <c r="BP42" s="103"/>
      <c r="BQ42" s="39"/>
      <c r="BR42" s="40">
        <f t="shared" ref="BR42" si="15">COUNTIF(F42:BN42,"1")</f>
        <v>0</v>
      </c>
      <c r="BS42" s="40">
        <f t="shared" ref="BS42" si="16">COUNTIF(F42:BN42,"2")</f>
        <v>2</v>
      </c>
      <c r="BT42" s="40">
        <f t="shared" ref="BT42" si="17">COUNTIF(F42:BN42,"3")</f>
        <v>10</v>
      </c>
      <c r="BU42" s="40">
        <f t="shared" ref="BU42" si="18">COUNTIF(F42:BN42,"4")</f>
        <v>18</v>
      </c>
      <c r="BV42" s="40">
        <f t="shared" ref="BV42" si="19">COUNTIF(F42:BN42,"5")</f>
        <v>14</v>
      </c>
      <c r="BW42" s="41">
        <f t="shared" ref="BW42" si="20">COUNTIF(F42:BN42,"0")</f>
        <v>0</v>
      </c>
      <c r="BX42" s="102">
        <f>M42+V42+AE42+AN42+AW42+BF42+BO42</f>
        <v>176</v>
      </c>
      <c r="BY42" s="103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102">
        <f t="shared" ref="CG42" si="21">SUM(BZ42:CF42)</f>
        <v>254</v>
      </c>
      <c r="CH42" s="103"/>
      <c r="CI42" s="39"/>
      <c r="CJ42" s="40">
        <f t="shared" ref="CJ42" si="22">BR42*2.5</f>
        <v>0</v>
      </c>
      <c r="CK42" s="40">
        <f t="shared" ref="CK42" si="23">BS42*3.5</f>
        <v>7</v>
      </c>
      <c r="CL42" s="40">
        <f t="shared" ref="CL42" si="24">BT42*4.5</f>
        <v>45</v>
      </c>
      <c r="CM42" s="40">
        <f t="shared" ref="CM42" si="25">BU42*5.5</f>
        <v>99</v>
      </c>
      <c r="CN42" s="40">
        <f t="shared" ref="CN42" si="26">BV42*6.5</f>
        <v>91</v>
      </c>
      <c r="CO42" s="41">
        <f t="shared" ref="CO42" si="27">BW42*10.5</f>
        <v>0</v>
      </c>
      <c r="CP42" s="102">
        <f t="shared" ref="CP42" si="28">SUM(CJ42:CO42)</f>
        <v>242</v>
      </c>
      <c r="CQ42" s="103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9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102">
        <f>G43+H43+I43+J43+K43+L43+F43</f>
        <v>20</v>
      </c>
      <c r="N43" s="103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102">
        <f>P43+Q43+R43+S43+T43+U43+O43</f>
        <v>24</v>
      </c>
      <c r="W43" s="103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102">
        <f>Y43+Z43+AA43+AB43+AC43+AD43+X43</f>
        <v>19</v>
      </c>
      <c r="AF43" s="103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102">
        <f>AH43+AI43+AJ43+AK43+AL43+AM43+AG43</f>
        <v>26</v>
      </c>
      <c r="AO43" s="103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102">
        <f>AQ43+AR43+AS43+AT43+AU43+AV43+AP43</f>
        <v>13</v>
      </c>
      <c r="AX43" s="103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102">
        <f>AZ43+BA43+BB43+BC43+BD43+BE43+AY43</f>
        <v>21</v>
      </c>
      <c r="BG43" s="103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102">
        <f>BI43+BJ43+BK43+BL43+BM43+BN43+BH43</f>
        <v>22</v>
      </c>
      <c r="BP43" s="103"/>
      <c r="BQ43" s="39"/>
      <c r="BR43" s="40">
        <f t="shared" ref="BR43:BR45" si="30">COUNTIF(F43:BN43,"1")</f>
        <v>3</v>
      </c>
      <c r="BS43" s="40">
        <f t="shared" ref="BS43:BS45" si="31">COUNTIF(F43:BN43,"2")</f>
        <v>4</v>
      </c>
      <c r="BT43" s="40">
        <f t="shared" ref="BT43:BT45" si="32">COUNTIF(F43:BN43,"3")</f>
        <v>14</v>
      </c>
      <c r="BU43" s="40">
        <f t="shared" ref="BU43:BU45" si="33">COUNTIF(F43:BN43,"4")</f>
        <v>13</v>
      </c>
      <c r="BV43" s="40">
        <f t="shared" ref="BV43:BV45" si="34">COUNTIF(F43:BN43,"5")</f>
        <v>8</v>
      </c>
      <c r="BW43" s="41">
        <f t="shared" ref="BW43:BW44" si="35">COUNTIF(F43:BN43,"0")</f>
        <v>0</v>
      </c>
      <c r="BX43" s="102">
        <f t="shared" ref="BX43:BX45" si="36">M43+V43+AE43+AN43+AW43+BF43+BO43</f>
        <v>145</v>
      </c>
      <c r="BY43" s="103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102">
        <f>SUM(BZ43:CF43)</f>
        <v>246</v>
      </c>
      <c r="CH43" s="103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102">
        <f>SUM(CJ43:CO43)</f>
        <v>208</v>
      </c>
      <c r="CQ43" s="103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9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102">
        <f t="shared" ref="M44:M45" si="37">G44+H44+I44+J44+K44+L44+F44</f>
        <v>4</v>
      </c>
      <c r="N44" s="103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102">
        <f t="shared" ref="V44:V45" si="38">P44+Q44+R44+S44+T44+U44+O44</f>
        <v>21</v>
      </c>
      <c r="W44" s="103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102">
        <f t="shared" ref="AE44:AE45" si="39">Y44+Z44+AA44+AB44+AC44+AD44+X44</f>
        <v>19</v>
      </c>
      <c r="AF44" s="103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102">
        <f t="shared" ref="AN44:AN45" si="40">AH44+AI44+AJ44+AK44+AL44+AM44+AG44</f>
        <v>21</v>
      </c>
      <c r="AO44" s="103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102">
        <f t="shared" ref="AW44:AW45" si="41">AQ44+AR44+AS44+AT44+AU44+AV44+AP44</f>
        <v>10</v>
      </c>
      <c r="AX44" s="103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102">
        <f t="shared" ref="BF44:BF45" si="42">AZ44+BA44+BB44+BC44+BD44+BE44+AY44</f>
        <v>6</v>
      </c>
      <c r="BG44" s="103"/>
      <c r="BH44" s="42">
        <v>5</v>
      </c>
      <c r="BI44" s="43">
        <v>1</v>
      </c>
      <c r="BJ44" s="43"/>
      <c r="BK44" s="43"/>
      <c r="BL44" s="43"/>
      <c r="BM44" s="43"/>
      <c r="BN44" s="44"/>
      <c r="BO44" s="102">
        <f t="shared" ref="BO44:BO45" si="43">BI44+BJ44+BK44+BL44+BM44+BN44+BH44</f>
        <v>6</v>
      </c>
      <c r="BP44" s="103"/>
      <c r="BQ44" s="42"/>
      <c r="BR44" s="40">
        <f t="shared" si="30"/>
        <v>6</v>
      </c>
      <c r="BS44" s="40">
        <f t="shared" si="31"/>
        <v>5</v>
      </c>
      <c r="BT44" s="40">
        <f t="shared" si="32"/>
        <v>9</v>
      </c>
      <c r="BU44" s="40">
        <f t="shared" si="33"/>
        <v>7</v>
      </c>
      <c r="BV44" s="40">
        <f t="shared" si="34"/>
        <v>4</v>
      </c>
      <c r="BW44" s="41">
        <f t="shared" si="35"/>
        <v>0</v>
      </c>
      <c r="BX44" s="102">
        <f t="shared" si="36"/>
        <v>87</v>
      </c>
      <c r="BY44" s="103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102">
        <f t="shared" ref="CG44:CG45" si="44">SUM(BZ44:CF44)</f>
        <v>147</v>
      </c>
      <c r="CH44" s="103"/>
      <c r="CI44" s="42"/>
      <c r="CJ44" s="40">
        <f t="shared" ref="CJ44:CJ45" si="45">BR44*2.5</f>
        <v>15</v>
      </c>
      <c r="CK44" s="40">
        <f t="shared" ref="CK44:CK45" si="46">BS44*3.5</f>
        <v>17.5</v>
      </c>
      <c r="CL44" s="40">
        <f t="shared" ref="CL44:CL45" si="47">BT44*4.5</f>
        <v>40.5</v>
      </c>
      <c r="CM44" s="40">
        <f t="shared" ref="CM44:CM45" si="48">BU44*5.5</f>
        <v>38.5</v>
      </c>
      <c r="CN44" s="40">
        <f t="shared" ref="CN44:CN45" si="49">BV44*6.5</f>
        <v>26</v>
      </c>
      <c r="CO44" s="41">
        <f t="shared" ref="CO44:CO45" si="50">BW44*10.5</f>
        <v>0</v>
      </c>
      <c r="CP44" s="102">
        <f t="shared" ref="CP44:CP45" si="51">SUM(CJ44:CO44)</f>
        <v>137.5</v>
      </c>
      <c r="CQ44" s="103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9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102">
        <f t="shared" si="37"/>
        <v>7</v>
      </c>
      <c r="N45" s="103"/>
      <c r="O45" s="42">
        <v>2</v>
      </c>
      <c r="P45" s="43">
        <v>4</v>
      </c>
      <c r="Q45" s="43"/>
      <c r="R45" s="43"/>
      <c r="S45" s="43"/>
      <c r="T45" s="43"/>
      <c r="U45" s="44"/>
      <c r="V45" s="102">
        <f t="shared" si="38"/>
        <v>6</v>
      </c>
      <c r="W45" s="103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102">
        <f t="shared" si="39"/>
        <v>15</v>
      </c>
      <c r="AF45" s="103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102">
        <f t="shared" si="40"/>
        <v>11</v>
      </c>
      <c r="AO45" s="103"/>
      <c r="AP45" s="42"/>
      <c r="AQ45" s="43"/>
      <c r="AR45" s="43"/>
      <c r="AS45" s="43"/>
      <c r="AT45" s="43"/>
      <c r="AU45" s="43"/>
      <c r="AV45" s="44"/>
      <c r="AW45" s="102">
        <f t="shared" si="41"/>
        <v>0</v>
      </c>
      <c r="AX45" s="103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102">
        <f t="shared" si="42"/>
        <v>11</v>
      </c>
      <c r="BG45" s="103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102">
        <f t="shared" si="43"/>
        <v>13</v>
      </c>
      <c r="BP45" s="103"/>
      <c r="BQ45" s="42"/>
      <c r="BR45" s="40">
        <f t="shared" si="30"/>
        <v>6</v>
      </c>
      <c r="BS45" s="40">
        <f t="shared" si="31"/>
        <v>7</v>
      </c>
      <c r="BT45" s="40">
        <f t="shared" si="32"/>
        <v>3</v>
      </c>
      <c r="BU45" s="40">
        <f t="shared" si="33"/>
        <v>6</v>
      </c>
      <c r="BV45" s="40">
        <f t="shared" si="34"/>
        <v>2</v>
      </c>
      <c r="BW45" s="41">
        <v>0</v>
      </c>
      <c r="BX45" s="102">
        <f t="shared" si="36"/>
        <v>63</v>
      </c>
      <c r="BY45" s="103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102">
        <f t="shared" si="44"/>
        <v>108</v>
      </c>
      <c r="CH45" s="103"/>
      <c r="CI45" s="42"/>
      <c r="CJ45" s="40">
        <f t="shared" si="45"/>
        <v>15</v>
      </c>
      <c r="CK45" s="40">
        <f t="shared" si="46"/>
        <v>24.5</v>
      </c>
      <c r="CL45" s="40">
        <f t="shared" si="47"/>
        <v>13.5</v>
      </c>
      <c r="CM45" s="40">
        <f t="shared" si="48"/>
        <v>33</v>
      </c>
      <c r="CN45" s="40">
        <f t="shared" si="49"/>
        <v>13</v>
      </c>
      <c r="CO45" s="41">
        <f t="shared" si="50"/>
        <v>0</v>
      </c>
      <c r="CP45" s="102">
        <f t="shared" si="51"/>
        <v>99</v>
      </c>
      <c r="CQ45" s="103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9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102">
        <f t="shared" ref="M46" si="52">G46+H46+I46+J46+K46+L46+F46</f>
        <v>13</v>
      </c>
      <c r="N46" s="103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102">
        <f t="shared" ref="V46" si="53">P46+Q46+R46+S46+T46+U46+O46</f>
        <v>15</v>
      </c>
      <c r="W46" s="103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102">
        <f t="shared" ref="AE46" si="54">Y46+Z46+AA46+AB46+AC46+AD46+X46</f>
        <v>15</v>
      </c>
      <c r="AF46" s="103"/>
      <c r="AG46" s="39">
        <v>1</v>
      </c>
      <c r="AH46" s="40"/>
      <c r="AI46" s="40"/>
      <c r="AJ46" s="40"/>
      <c r="AK46" s="40"/>
      <c r="AL46" s="40"/>
      <c r="AM46" s="41"/>
      <c r="AN46" s="102">
        <f t="shared" ref="AN46" si="55">AH46+AI46+AJ46+AK46+AL46+AM46+AG46</f>
        <v>1</v>
      </c>
      <c r="AO46" s="103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102">
        <f t="shared" ref="AW46" si="56">AQ46+AR46+AS46+AT46+AU46+AV46+AP46</f>
        <v>7</v>
      </c>
      <c r="AX46" s="103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102">
        <f t="shared" ref="BF46" si="57">AZ46+BA46+BB46+BC46+BD46+BE46+AY46</f>
        <v>8</v>
      </c>
      <c r="BG46" s="103"/>
      <c r="BH46" s="39"/>
      <c r="BI46" s="40"/>
      <c r="BJ46" s="40"/>
      <c r="BK46" s="40"/>
      <c r="BL46" s="40"/>
      <c r="BM46" s="40"/>
      <c r="BN46" s="41"/>
      <c r="BO46" s="102">
        <f t="shared" ref="BO46" si="58">BI46+BJ46+BK46+BL46+BM46+BN46+BH46</f>
        <v>0</v>
      </c>
      <c r="BP46" s="103"/>
      <c r="BQ46" s="39"/>
      <c r="BR46" s="40">
        <f t="shared" ref="BR46" si="59">COUNTIF(F46:BN46,"1")</f>
        <v>7</v>
      </c>
      <c r="BS46" s="40">
        <f t="shared" ref="BS46" si="60">COUNTIF(F46:BN46,"2")</f>
        <v>6</v>
      </c>
      <c r="BT46" s="40">
        <f t="shared" ref="BT46" si="61">COUNTIF(F46:BN46,"3")</f>
        <v>7</v>
      </c>
      <c r="BU46" s="40">
        <f t="shared" ref="BU46" si="62">COUNTIF(F46:BN46,"4")</f>
        <v>5</v>
      </c>
      <c r="BV46" s="40">
        <f t="shared" ref="BV46" si="63">COUNTIF(F46:BN46,"5")</f>
        <v>0</v>
      </c>
      <c r="BW46" s="41">
        <f t="shared" ref="BW46" si="64">COUNTIF(F46:BN46,"0")</f>
        <v>0</v>
      </c>
      <c r="BX46" s="102">
        <f t="shared" ref="BX46" si="65">M46+V46+AE46+AN46+AW46+BF46+BO46</f>
        <v>59</v>
      </c>
      <c r="BY46" s="103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102">
        <f t="shared" ref="CG46" si="66">SUM(BZ46:CF46)</f>
        <v>107</v>
      </c>
      <c r="CH46" s="103"/>
      <c r="CI46" s="39"/>
      <c r="CJ46" s="40">
        <f t="shared" ref="CJ46" si="67">BR46*2.5</f>
        <v>17.5</v>
      </c>
      <c r="CK46" s="40">
        <f t="shared" ref="CK46" si="68">BS46*3.5</f>
        <v>21</v>
      </c>
      <c r="CL46" s="40">
        <f t="shared" ref="CL46" si="69">BT46*4.5</f>
        <v>31.5</v>
      </c>
      <c r="CM46" s="40">
        <f t="shared" ref="CM46" si="70">BU46*5.5</f>
        <v>27.5</v>
      </c>
      <c r="CN46" s="40">
        <f t="shared" ref="CN46" si="71">BV46*6.5</f>
        <v>0</v>
      </c>
      <c r="CO46" s="41">
        <f t="shared" ref="CO46" si="72">BW46*10.5</f>
        <v>0</v>
      </c>
      <c r="CP46" s="102">
        <f t="shared" ref="CP46" si="73">SUM(CJ46:CO46)</f>
        <v>97.5</v>
      </c>
      <c r="CQ46" s="103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9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102">
        <f t="shared" ref="M47" si="74">G47+H47+I47+J47+K47+L47+F47</f>
        <v>5</v>
      </c>
      <c r="N47" s="103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102">
        <f t="shared" ref="V47" si="75">P47+Q47+R47+S47+T47+U47+O47</f>
        <v>15</v>
      </c>
      <c r="W47" s="103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102">
        <f t="shared" ref="AE47" si="76">Y47+Z47+AA47+AB47+AC47+AD47+X47</f>
        <v>14</v>
      </c>
      <c r="AF47" s="103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102">
        <f t="shared" ref="AN47" si="77">AH47+AI47+AJ47+AK47+AL47+AM47+AG47</f>
        <v>10</v>
      </c>
      <c r="AO47" s="103"/>
      <c r="AP47" s="42">
        <v>4</v>
      </c>
      <c r="AQ47" s="43"/>
      <c r="AR47" s="43"/>
      <c r="AS47" s="43"/>
      <c r="AT47" s="43"/>
      <c r="AU47" s="43"/>
      <c r="AV47" s="44"/>
      <c r="AW47" s="102">
        <f t="shared" ref="AW47" si="78">AQ47+AR47+AS47+AT47+AU47+AV47+AP47</f>
        <v>4</v>
      </c>
      <c r="AX47" s="103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102">
        <f t="shared" ref="BF47" si="79">AZ47+BA47+BB47+BC47+BD47+BE47+AY47</f>
        <v>12</v>
      </c>
      <c r="BG47" s="103"/>
      <c r="BH47" s="42">
        <v>4</v>
      </c>
      <c r="BI47" s="43">
        <v>2</v>
      </c>
      <c r="BJ47" s="43"/>
      <c r="BK47" s="43"/>
      <c r="BL47" s="43"/>
      <c r="BM47" s="43"/>
      <c r="BN47" s="44"/>
      <c r="BO47" s="102">
        <f t="shared" ref="BO47" si="80">BI47+BJ47+BK47+BL47+BM47+BN47+BH47</f>
        <v>6</v>
      </c>
      <c r="BP47" s="103"/>
      <c r="BQ47" s="42"/>
      <c r="BR47" s="40">
        <f t="shared" ref="BR47" si="81">COUNTIF(F47:BN47,"1")</f>
        <v>8</v>
      </c>
      <c r="BS47" s="40">
        <f t="shared" ref="BS47" si="82">COUNTIF(F47:BN47,"2")</f>
        <v>4</v>
      </c>
      <c r="BT47" s="40">
        <f t="shared" ref="BT47" si="83">COUNTIF(F47:BN47,"3")</f>
        <v>3</v>
      </c>
      <c r="BU47" s="40">
        <f t="shared" ref="BU47" si="84">COUNTIF(F47:BN47,"4")</f>
        <v>10</v>
      </c>
      <c r="BV47" s="40">
        <f t="shared" ref="BV47" si="85">COUNTIF(F47:BN47,"5")</f>
        <v>2</v>
      </c>
      <c r="BW47" s="41">
        <f t="shared" ref="BW47" si="86">COUNTIF(F47:BN47,"0")</f>
        <v>0</v>
      </c>
      <c r="BX47" s="102">
        <f t="shared" ref="BX47" si="87">M47+V47+AE47+AN47+AW47+BF47+BO47</f>
        <v>66</v>
      </c>
      <c r="BY47" s="103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102">
        <f t="shared" ref="CG47" si="88">SUM(BZ47:CF47)</f>
        <v>94</v>
      </c>
      <c r="CH47" s="103"/>
      <c r="CI47" s="42"/>
      <c r="CJ47" s="40">
        <f t="shared" ref="CJ47" si="89">BR47*2.5</f>
        <v>20</v>
      </c>
      <c r="CK47" s="40">
        <f t="shared" ref="CK47" si="90">BS47*3.5</f>
        <v>14</v>
      </c>
      <c r="CL47" s="40">
        <f t="shared" ref="CL47" si="91">BT47*4.5</f>
        <v>13.5</v>
      </c>
      <c r="CM47" s="40">
        <f t="shared" ref="CM47" si="92">BU47*5.5</f>
        <v>55</v>
      </c>
      <c r="CN47" s="40">
        <f t="shared" ref="CN47" si="93">BV47*6.5</f>
        <v>13</v>
      </c>
      <c r="CO47" s="41">
        <f t="shared" ref="CO47" si="94">BW47*10.5</f>
        <v>0</v>
      </c>
      <c r="CP47" s="102">
        <f t="shared" ref="CP47" si="95">SUM(CJ47:CO47)</f>
        <v>115.5</v>
      </c>
      <c r="CQ47" s="103"/>
    </row>
    <row r="49" spans="1:92">
      <c r="A49" t="s">
        <v>67</v>
      </c>
    </row>
    <row r="50" spans="1:92">
      <c r="A50" s="94"/>
      <c r="B50" s="97" t="s">
        <v>59</v>
      </c>
      <c r="C50" s="95">
        <v>1</v>
      </c>
      <c r="D50" s="96"/>
      <c r="E50" s="96"/>
      <c r="F50" s="96"/>
      <c r="G50" s="96"/>
      <c r="H50" s="96"/>
      <c r="I50" s="96"/>
      <c r="J50" s="96"/>
      <c r="K50" s="96"/>
      <c r="L50" s="95">
        <v>2</v>
      </c>
      <c r="M50" s="96"/>
      <c r="N50" s="96"/>
      <c r="O50" s="96"/>
      <c r="P50" s="96"/>
      <c r="Q50" s="96"/>
      <c r="R50" s="96"/>
      <c r="S50" s="96"/>
      <c r="T50" s="96"/>
      <c r="U50" s="95">
        <v>3</v>
      </c>
      <c r="V50" s="96"/>
      <c r="W50" s="96"/>
      <c r="X50" s="96"/>
      <c r="Y50" s="96"/>
      <c r="Z50" s="96"/>
      <c r="AA50" s="96"/>
      <c r="AB50" s="96"/>
      <c r="AC50" s="96"/>
      <c r="AD50" s="95">
        <v>4</v>
      </c>
      <c r="AE50" s="96"/>
      <c r="AF50" s="96"/>
      <c r="AG50" s="96"/>
      <c r="AH50" s="96"/>
      <c r="AI50" s="96"/>
      <c r="AJ50" s="96"/>
      <c r="AK50" s="96"/>
      <c r="AL50" s="96"/>
      <c r="AM50" s="95">
        <v>5</v>
      </c>
      <c r="AN50" s="96"/>
      <c r="AO50" s="96"/>
      <c r="AP50" s="96"/>
      <c r="AQ50" s="96"/>
      <c r="AR50" s="96"/>
      <c r="AS50" s="96"/>
      <c r="AT50" s="96"/>
      <c r="AU50" s="96"/>
      <c r="AV50" s="95">
        <v>6</v>
      </c>
      <c r="AW50" s="96"/>
      <c r="AX50" s="96"/>
      <c r="AY50" s="96"/>
      <c r="AZ50" s="96"/>
      <c r="BA50" s="96"/>
      <c r="BB50" s="96"/>
      <c r="BC50" s="96"/>
      <c r="BD50" s="96"/>
      <c r="BE50" s="95">
        <v>7</v>
      </c>
      <c r="BF50" s="96"/>
      <c r="BG50" s="96"/>
      <c r="BH50" s="96"/>
      <c r="BI50" s="96"/>
      <c r="BJ50" s="96"/>
      <c r="BK50" s="96"/>
      <c r="BL50" s="96"/>
      <c r="BM50" s="96"/>
      <c r="BN50" s="95" t="s">
        <v>39</v>
      </c>
      <c r="BO50" s="96"/>
      <c r="BP50" s="96"/>
      <c r="BQ50" s="96"/>
      <c r="BR50" s="96"/>
      <c r="BS50" s="96"/>
      <c r="BT50" s="96"/>
      <c r="BU50" s="96"/>
      <c r="BV50" s="96"/>
      <c r="BW50" s="95" t="s">
        <v>40</v>
      </c>
      <c r="BX50" s="96"/>
      <c r="BY50" s="96"/>
      <c r="BZ50" s="96"/>
      <c r="CA50" s="96"/>
      <c r="CB50" s="96"/>
      <c r="CC50" s="96"/>
      <c r="CD50" s="96"/>
      <c r="CE50" s="96"/>
      <c r="CF50" s="95" t="s">
        <v>41</v>
      </c>
      <c r="CG50" s="96"/>
      <c r="CH50" s="96"/>
      <c r="CI50" s="96"/>
      <c r="CJ50" s="96"/>
      <c r="CK50" s="96"/>
      <c r="CL50" s="96"/>
      <c r="CM50" s="96"/>
      <c r="CN50" s="96"/>
    </row>
    <row r="51" spans="1:92">
      <c r="A51" s="94"/>
      <c r="B51" s="97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92" t="s">
        <v>4</v>
      </c>
      <c r="K51" s="93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92" t="s">
        <v>4</v>
      </c>
      <c r="T51" s="93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92" t="s">
        <v>4</v>
      </c>
      <c r="AC51" s="93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92" t="s">
        <v>4</v>
      </c>
      <c r="AL51" s="93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92" t="s">
        <v>4</v>
      </c>
      <c r="AU51" s="93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92" t="s">
        <v>4</v>
      </c>
      <c r="BD51" s="93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92" t="s">
        <v>4</v>
      </c>
      <c r="BM51" s="93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92" t="s">
        <v>4</v>
      </c>
      <c r="BV51" s="93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92" t="s">
        <v>4</v>
      </c>
      <c r="CE51" s="93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92" t="s">
        <v>4</v>
      </c>
      <c r="CN51" s="93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92">
        <f>D52+E52+F52+G52+H52+I52+C52</f>
        <v>20</v>
      </c>
      <c r="K52" s="93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92">
        <f>M52+N52+O52+P52+Q52+R52+L52</f>
        <v>24</v>
      </c>
      <c r="T52" s="93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92">
        <f>V52+W52+X52+Y52+Z52+AA52+U52</f>
        <v>19</v>
      </c>
      <c r="AC52" s="93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92">
        <f>AE52+AF52+AG52+AH52+AI52+AJ52+AD52</f>
        <v>26</v>
      </c>
      <c r="AL52" s="93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92">
        <f>AN52+AO52+AP52+AQ52+AR52+AS52+AM52</f>
        <v>13</v>
      </c>
      <c r="AU52" s="93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92">
        <f>AW52+AX52+AY52+AZ52+BA52+BB52+AV52</f>
        <v>21</v>
      </c>
      <c r="BD52" s="93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92">
        <f>BF52+BG52+BH52+BI52+BJ52+BK52+BE52</f>
        <v>22</v>
      </c>
      <c r="BM52" s="93"/>
      <c r="BN52" s="35"/>
      <c r="BO52" s="38">
        <f t="shared" ref="BO52:BO57" si="96">COUNTIF(C52:BK52,"1")</f>
        <v>3</v>
      </c>
      <c r="BP52" s="38">
        <f t="shared" ref="BP52:BP57" si="97">COUNTIF(C52:BK52,"2")</f>
        <v>4</v>
      </c>
      <c r="BQ52" s="38">
        <f t="shared" ref="BQ52:BQ57" si="98">COUNTIF(C52:BK52,"3")</f>
        <v>14</v>
      </c>
      <c r="BR52" s="38">
        <f t="shared" ref="BR52:BR57" si="99">COUNTIF(C52:BK52,"4")</f>
        <v>13</v>
      </c>
      <c r="BS52" s="38">
        <f t="shared" ref="BS52:BS57" si="100">COUNTIF(C52:BK52,"5")</f>
        <v>8</v>
      </c>
      <c r="BT52" s="37">
        <f t="shared" ref="BT52:BT57" si="101">COUNTIF(C52:BK52,"0")</f>
        <v>0</v>
      </c>
      <c r="BU52" s="92">
        <f t="shared" ref="BU52:BU57" si="102">J52+S52+AB52+AK52+AT52+BC52+BL52</f>
        <v>145</v>
      </c>
      <c r="BV52" s="93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92">
        <f>SUM(BW52:CC52)</f>
        <v>246</v>
      </c>
      <c r="CE52" s="93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92">
        <f>SUM(CG52:CL52)</f>
        <v>208</v>
      </c>
      <c r="CN52" s="93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92">
        <f t="shared" ref="J53:J57" si="103">D53+E53+F53+G53+H53+I53+C53</f>
        <v>5</v>
      </c>
      <c r="K53" s="93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92">
        <f t="shared" ref="S53:S57" si="104">M53+N53+O53+P53+Q53+R53+L53</f>
        <v>15</v>
      </c>
      <c r="T53" s="93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92">
        <f t="shared" ref="AB53:AB57" si="105">V53+W53+X53+Y53+Z53+AA53+U53</f>
        <v>14</v>
      </c>
      <c r="AC53" s="93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92">
        <f t="shared" ref="AK53:AK57" si="106">AE53+AF53+AG53+AH53+AI53+AJ53+AD53</f>
        <v>10</v>
      </c>
      <c r="AL53" s="93"/>
      <c r="AM53" s="47">
        <v>4</v>
      </c>
      <c r="AN53" s="48"/>
      <c r="AO53" s="48"/>
      <c r="AP53" s="48"/>
      <c r="AQ53" s="48"/>
      <c r="AR53" s="48"/>
      <c r="AS53" s="49"/>
      <c r="AT53" s="92">
        <f t="shared" ref="AT53:AT57" si="107">AN53+AO53+AP53+AQ53+AR53+AS53+AM53</f>
        <v>4</v>
      </c>
      <c r="AU53" s="93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92">
        <f t="shared" ref="BC53:BC57" si="108">AW53+AX53+AY53+AZ53+BA53+BB53+AV53</f>
        <v>12</v>
      </c>
      <c r="BD53" s="93"/>
      <c r="BE53" s="47">
        <v>4</v>
      </c>
      <c r="BF53" s="48">
        <v>2</v>
      </c>
      <c r="BG53" s="48"/>
      <c r="BH53" s="48"/>
      <c r="BI53" s="48"/>
      <c r="BJ53" s="48"/>
      <c r="BK53" s="49"/>
      <c r="BL53" s="92">
        <f t="shared" ref="BL53:BL57" si="109">BF53+BG53+BH53+BI53+BJ53+BK53+BE53</f>
        <v>6</v>
      </c>
      <c r="BM53" s="93"/>
      <c r="BN53" s="47"/>
      <c r="BO53" s="50">
        <f t="shared" si="96"/>
        <v>8</v>
      </c>
      <c r="BP53" s="50">
        <f t="shared" si="97"/>
        <v>4</v>
      </c>
      <c r="BQ53" s="50">
        <f t="shared" si="98"/>
        <v>3</v>
      </c>
      <c r="BR53" s="50">
        <f t="shared" si="99"/>
        <v>10</v>
      </c>
      <c r="BS53" s="50">
        <f t="shared" si="100"/>
        <v>2</v>
      </c>
      <c r="BT53" s="51">
        <f t="shared" si="101"/>
        <v>0</v>
      </c>
      <c r="BU53" s="90">
        <f t="shared" si="102"/>
        <v>66</v>
      </c>
      <c r="BV53" s="91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90">
        <f t="shared" ref="CD53:CD57" si="110">SUM(BW53:CC53)</f>
        <v>94</v>
      </c>
      <c r="CE53" s="91"/>
      <c r="CF53" s="47"/>
      <c r="CG53" s="50">
        <f t="shared" ref="CG53:CG57" si="111">BO53*2.5</f>
        <v>20</v>
      </c>
      <c r="CH53" s="50">
        <f t="shared" ref="CH53:CH57" si="112">BP53*3.5</f>
        <v>14</v>
      </c>
      <c r="CI53" s="50">
        <f t="shared" ref="CI53:CI57" si="113">BQ53*4.5</f>
        <v>13.5</v>
      </c>
      <c r="CJ53" s="50">
        <f t="shared" ref="CJ53:CJ57" si="114">BR53*5.5</f>
        <v>55</v>
      </c>
      <c r="CK53" s="50">
        <f t="shared" ref="CK53:CK57" si="115">BS53*6.5</f>
        <v>13</v>
      </c>
      <c r="CL53" s="51">
        <f t="shared" ref="CL53:CL57" si="116">BT53*10.5</f>
        <v>0</v>
      </c>
      <c r="CM53" s="90">
        <f t="shared" ref="CM53:CM57" si="117">SUM(CG53:CL53)</f>
        <v>115.5</v>
      </c>
      <c r="CN53" s="91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92">
        <f t="shared" si="103"/>
        <v>13</v>
      </c>
      <c r="K54" s="93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92">
        <f t="shared" si="104"/>
        <v>15</v>
      </c>
      <c r="T54" s="93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92">
        <f t="shared" si="105"/>
        <v>15</v>
      </c>
      <c r="AC54" s="93"/>
      <c r="AD54" s="35">
        <v>1</v>
      </c>
      <c r="AE54" s="38"/>
      <c r="AF54" s="38"/>
      <c r="AG54" s="38"/>
      <c r="AH54" s="38"/>
      <c r="AI54" s="38"/>
      <c r="AJ54" s="37"/>
      <c r="AK54" s="92">
        <f t="shared" si="106"/>
        <v>1</v>
      </c>
      <c r="AL54" s="93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92">
        <f t="shared" si="107"/>
        <v>7</v>
      </c>
      <c r="AU54" s="93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92">
        <f t="shared" si="108"/>
        <v>8</v>
      </c>
      <c r="BD54" s="93"/>
      <c r="BE54" s="35"/>
      <c r="BF54" s="38"/>
      <c r="BG54" s="38"/>
      <c r="BH54" s="38"/>
      <c r="BI54" s="38"/>
      <c r="BJ54" s="38"/>
      <c r="BK54" s="37"/>
      <c r="BL54" s="92">
        <f t="shared" si="109"/>
        <v>0</v>
      </c>
      <c r="BM54" s="93"/>
      <c r="BN54" s="35"/>
      <c r="BO54" s="38">
        <f t="shared" si="96"/>
        <v>7</v>
      </c>
      <c r="BP54" s="38">
        <f t="shared" si="97"/>
        <v>6</v>
      </c>
      <c r="BQ54" s="38">
        <f t="shared" si="98"/>
        <v>7</v>
      </c>
      <c r="BR54" s="38">
        <f t="shared" si="99"/>
        <v>5</v>
      </c>
      <c r="BS54" s="38">
        <f t="shared" si="100"/>
        <v>0</v>
      </c>
      <c r="BT54" s="37">
        <f t="shared" si="101"/>
        <v>0</v>
      </c>
      <c r="BU54" s="92">
        <f t="shared" si="102"/>
        <v>59</v>
      </c>
      <c r="BV54" s="93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92">
        <f t="shared" si="110"/>
        <v>107</v>
      </c>
      <c r="CE54" s="93"/>
      <c r="CF54" s="35"/>
      <c r="CG54" s="38">
        <f t="shared" si="111"/>
        <v>17.5</v>
      </c>
      <c r="CH54" s="38">
        <f t="shared" si="112"/>
        <v>21</v>
      </c>
      <c r="CI54" s="38">
        <f t="shared" si="113"/>
        <v>31.5</v>
      </c>
      <c r="CJ54" s="38">
        <f t="shared" si="114"/>
        <v>27.5</v>
      </c>
      <c r="CK54" s="38">
        <f t="shared" si="115"/>
        <v>0</v>
      </c>
      <c r="CL54" s="37">
        <f t="shared" si="116"/>
        <v>0</v>
      </c>
      <c r="CM54" s="92">
        <f t="shared" si="117"/>
        <v>97.5</v>
      </c>
      <c r="CN54" s="93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92">
        <f t="shared" si="103"/>
        <v>7</v>
      </c>
      <c r="K55" s="93"/>
      <c r="L55" s="47">
        <v>2</v>
      </c>
      <c r="M55" s="48">
        <v>4</v>
      </c>
      <c r="N55" s="48"/>
      <c r="O55" s="48"/>
      <c r="P55" s="48"/>
      <c r="Q55" s="48"/>
      <c r="R55" s="49"/>
      <c r="S55" s="92">
        <f t="shared" si="104"/>
        <v>6</v>
      </c>
      <c r="T55" s="93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92">
        <f t="shared" si="105"/>
        <v>15</v>
      </c>
      <c r="AC55" s="93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92">
        <f t="shared" si="106"/>
        <v>11</v>
      </c>
      <c r="AL55" s="93"/>
      <c r="AM55" s="47"/>
      <c r="AN55" s="48"/>
      <c r="AO55" s="48"/>
      <c r="AP55" s="48"/>
      <c r="AQ55" s="48"/>
      <c r="AR55" s="48"/>
      <c r="AS55" s="49"/>
      <c r="AT55" s="92">
        <f t="shared" si="107"/>
        <v>0</v>
      </c>
      <c r="AU55" s="93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92">
        <f t="shared" si="108"/>
        <v>11</v>
      </c>
      <c r="BD55" s="93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92">
        <f t="shared" si="109"/>
        <v>13</v>
      </c>
      <c r="BM55" s="93"/>
      <c r="BN55" s="47"/>
      <c r="BO55" s="50">
        <f t="shared" si="96"/>
        <v>6</v>
      </c>
      <c r="BP55" s="50">
        <f t="shared" si="97"/>
        <v>7</v>
      </c>
      <c r="BQ55" s="50">
        <f t="shared" si="98"/>
        <v>3</v>
      </c>
      <c r="BR55" s="50">
        <f t="shared" si="99"/>
        <v>6</v>
      </c>
      <c r="BS55" s="50">
        <f t="shared" si="100"/>
        <v>2</v>
      </c>
      <c r="BT55" s="51"/>
      <c r="BU55" s="90">
        <f t="shared" si="102"/>
        <v>63</v>
      </c>
      <c r="BV55" s="91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90">
        <f t="shared" si="110"/>
        <v>108</v>
      </c>
      <c r="CE55" s="91"/>
      <c r="CF55" s="47"/>
      <c r="CG55" s="50">
        <f t="shared" si="111"/>
        <v>15</v>
      </c>
      <c r="CH55" s="50">
        <f t="shared" si="112"/>
        <v>24.5</v>
      </c>
      <c r="CI55" s="50">
        <f t="shared" si="113"/>
        <v>13.5</v>
      </c>
      <c r="CJ55" s="50">
        <f t="shared" si="114"/>
        <v>33</v>
      </c>
      <c r="CK55" s="50">
        <f t="shared" si="115"/>
        <v>13</v>
      </c>
      <c r="CL55" s="51">
        <f t="shared" si="116"/>
        <v>0</v>
      </c>
      <c r="CM55" s="90">
        <f t="shared" si="117"/>
        <v>99</v>
      </c>
      <c r="CN55" s="91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92">
        <f t="shared" si="103"/>
        <v>25</v>
      </c>
      <c r="K56" s="93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92">
        <f t="shared" si="104"/>
        <v>29</v>
      </c>
      <c r="T56" s="93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92">
        <f t="shared" si="105"/>
        <v>32</v>
      </c>
      <c r="AC56" s="93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92">
        <f t="shared" si="106"/>
        <v>30</v>
      </c>
      <c r="AL56" s="93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92">
        <f t="shared" si="107"/>
        <v>17</v>
      </c>
      <c r="AU56" s="93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92">
        <f t="shared" si="108"/>
        <v>20</v>
      </c>
      <c r="BD56" s="93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92">
        <f t="shared" si="109"/>
        <v>23</v>
      </c>
      <c r="BM56" s="93"/>
      <c r="BN56" s="35"/>
      <c r="BO56" s="38">
        <f t="shared" si="96"/>
        <v>0</v>
      </c>
      <c r="BP56" s="38">
        <f t="shared" si="97"/>
        <v>2</v>
      </c>
      <c r="BQ56" s="38">
        <f t="shared" si="98"/>
        <v>10</v>
      </c>
      <c r="BR56" s="38">
        <f t="shared" si="99"/>
        <v>18</v>
      </c>
      <c r="BS56" s="38">
        <f t="shared" si="100"/>
        <v>14</v>
      </c>
      <c r="BT56" s="37">
        <f t="shared" si="101"/>
        <v>0</v>
      </c>
      <c r="BU56" s="92">
        <f>J56+S56+AB56+AK56+AT56+BC56+BL56</f>
        <v>176</v>
      </c>
      <c r="BV56" s="93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92">
        <f t="shared" si="110"/>
        <v>254</v>
      </c>
      <c r="CE56" s="93"/>
      <c r="CF56" s="35"/>
      <c r="CG56" s="38">
        <f t="shared" si="111"/>
        <v>0</v>
      </c>
      <c r="CH56" s="38">
        <f t="shared" si="112"/>
        <v>7</v>
      </c>
      <c r="CI56" s="38">
        <f t="shared" si="113"/>
        <v>45</v>
      </c>
      <c r="CJ56" s="38">
        <f t="shared" si="114"/>
        <v>99</v>
      </c>
      <c r="CK56" s="38">
        <f t="shared" si="115"/>
        <v>91</v>
      </c>
      <c r="CL56" s="37">
        <f t="shared" si="116"/>
        <v>0</v>
      </c>
      <c r="CM56" s="92">
        <f t="shared" si="117"/>
        <v>242</v>
      </c>
      <c r="CN56" s="93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92">
        <f t="shared" si="103"/>
        <v>4</v>
      </c>
      <c r="K57" s="93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92">
        <f t="shared" si="104"/>
        <v>21</v>
      </c>
      <c r="T57" s="93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92">
        <f t="shared" si="105"/>
        <v>19</v>
      </c>
      <c r="AC57" s="93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92">
        <f t="shared" si="106"/>
        <v>21</v>
      </c>
      <c r="AL57" s="93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92">
        <f t="shared" si="107"/>
        <v>10</v>
      </c>
      <c r="AU57" s="93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92">
        <f t="shared" si="108"/>
        <v>6</v>
      </c>
      <c r="BD57" s="93"/>
      <c r="BE57" s="47">
        <v>5</v>
      </c>
      <c r="BF57" s="48">
        <v>1</v>
      </c>
      <c r="BG57" s="48"/>
      <c r="BH57" s="48"/>
      <c r="BI57" s="48"/>
      <c r="BJ57" s="48"/>
      <c r="BK57" s="49"/>
      <c r="BL57" s="92">
        <f t="shared" si="109"/>
        <v>6</v>
      </c>
      <c r="BM57" s="93"/>
      <c r="BN57" s="47"/>
      <c r="BO57" s="50">
        <f t="shared" si="96"/>
        <v>6</v>
      </c>
      <c r="BP57" s="50">
        <f t="shared" si="97"/>
        <v>5</v>
      </c>
      <c r="BQ57" s="50">
        <f t="shared" si="98"/>
        <v>9</v>
      </c>
      <c r="BR57" s="50">
        <f t="shared" si="99"/>
        <v>7</v>
      </c>
      <c r="BS57" s="50">
        <f t="shared" si="100"/>
        <v>4</v>
      </c>
      <c r="BT57" s="51">
        <f t="shared" si="101"/>
        <v>0</v>
      </c>
      <c r="BU57" s="90">
        <f t="shared" si="102"/>
        <v>87</v>
      </c>
      <c r="BV57" s="91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90">
        <f t="shared" si="110"/>
        <v>147</v>
      </c>
      <c r="CE57" s="91"/>
      <c r="CF57" s="47"/>
      <c r="CG57" s="50">
        <f t="shared" si="111"/>
        <v>15</v>
      </c>
      <c r="CH57" s="50">
        <f t="shared" si="112"/>
        <v>17.5</v>
      </c>
      <c r="CI57" s="50">
        <f t="shared" si="113"/>
        <v>40.5</v>
      </c>
      <c r="CJ57" s="50">
        <f t="shared" si="114"/>
        <v>38.5</v>
      </c>
      <c r="CK57" s="50">
        <f t="shared" si="115"/>
        <v>26</v>
      </c>
      <c r="CL57" s="51">
        <f t="shared" si="116"/>
        <v>0</v>
      </c>
      <c r="CM57" s="90">
        <f t="shared" si="117"/>
        <v>137.5</v>
      </c>
      <c r="CN57" s="91"/>
    </row>
  </sheetData>
  <mergeCells count="186"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CM52:CN52"/>
    <mergeCell ref="J53:K53"/>
    <mergeCell ref="S53:T53"/>
    <mergeCell ref="AB53:AC53"/>
    <mergeCell ref="AK54:AL54"/>
    <mergeCell ref="J54:K54"/>
    <mergeCell ref="S54:T54"/>
    <mergeCell ref="AB54:AC54"/>
    <mergeCell ref="BW50:CE50"/>
    <mergeCell ref="CF50:CN50"/>
    <mergeCell ref="CD51:CE51"/>
    <mergeCell ref="CM51:CN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CD57:CE57"/>
    <mergeCell ref="BL56:BM56"/>
    <mergeCell ref="BU56:BV56"/>
    <mergeCell ref="CD56:CE56"/>
    <mergeCell ref="BC55:BD55"/>
    <mergeCell ref="J56:K56"/>
    <mergeCell ref="S56:T56"/>
    <mergeCell ref="AB56:AC56"/>
    <mergeCell ref="AK56:AL56"/>
    <mergeCell ref="AT56:AU56"/>
    <mergeCell ref="BC56:BD56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B50:B51"/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6">
        <v>7</v>
      </c>
      <c r="M1" s="86">
        <v>8</v>
      </c>
      <c r="N1" s="83" t="s">
        <v>32</v>
      </c>
      <c r="O1" s="83"/>
      <c r="P1" s="83"/>
      <c r="Q1" s="83"/>
      <c r="R1" s="29" t="s">
        <v>36</v>
      </c>
      <c r="S1" s="30">
        <v>200</v>
      </c>
    </row>
    <row r="2" spans="1:19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7"/>
      <c r="M2" s="87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85" t="s">
        <v>0</v>
      </c>
      <c r="B29" s="85" t="s">
        <v>1</v>
      </c>
      <c r="C29" s="85" t="s">
        <v>2</v>
      </c>
      <c r="D29" s="86" t="s">
        <v>3</v>
      </c>
      <c r="E29" s="88" t="s">
        <v>4</v>
      </c>
      <c r="F29" s="84">
        <v>1</v>
      </c>
      <c r="G29" s="84">
        <v>2</v>
      </c>
      <c r="H29" s="84">
        <v>3</v>
      </c>
      <c r="I29" s="84">
        <v>4</v>
      </c>
      <c r="J29" s="84">
        <v>5</v>
      </c>
      <c r="K29" s="84">
        <v>6</v>
      </c>
      <c r="L29" s="86">
        <v>7</v>
      </c>
      <c r="M29" s="86">
        <v>8</v>
      </c>
    </row>
    <row r="30" spans="1:13">
      <c r="A30" s="85"/>
      <c r="B30" s="85"/>
      <c r="C30" s="85"/>
      <c r="D30" s="87"/>
      <c r="E30" s="88"/>
      <c r="F30" s="84"/>
      <c r="G30" s="84"/>
      <c r="H30" s="84"/>
      <c r="I30" s="84"/>
      <c r="J30" s="84"/>
      <c r="K30" s="84"/>
      <c r="L30" s="87"/>
      <c r="M30" s="87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F1:F2"/>
    <mergeCell ref="A1:A2"/>
    <mergeCell ref="B1:B2"/>
    <mergeCell ref="C1:C2"/>
    <mergeCell ref="D1:D2"/>
    <mergeCell ref="E1:E2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I29:I30"/>
    <mergeCell ref="J29:J30"/>
    <mergeCell ref="K29:K30"/>
    <mergeCell ref="L29:L30"/>
    <mergeCell ref="M29:M3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4">
        <v>7</v>
      </c>
      <c r="M1" s="84">
        <v>8</v>
      </c>
      <c r="N1" s="84">
        <v>9</v>
      </c>
      <c r="O1" s="84">
        <v>10</v>
      </c>
      <c r="P1" s="84">
        <v>11</v>
      </c>
      <c r="Q1" s="84">
        <v>12</v>
      </c>
      <c r="R1" s="89"/>
      <c r="S1" s="89"/>
      <c r="T1" s="89"/>
      <c r="U1" s="89"/>
      <c r="V1" s="89"/>
      <c r="W1" s="89"/>
      <c r="X1" s="83" t="s">
        <v>32</v>
      </c>
      <c r="Y1" s="83"/>
      <c r="Z1" s="83"/>
      <c r="AA1" s="83"/>
      <c r="AB1" s="29" t="s">
        <v>36</v>
      </c>
      <c r="AC1" s="30">
        <v>360</v>
      </c>
    </row>
    <row r="2" spans="1:29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85" t="s">
        <v>0</v>
      </c>
      <c r="B1" s="85" t="s">
        <v>1</v>
      </c>
      <c r="C1" s="85" t="s">
        <v>2</v>
      </c>
      <c r="D1" s="86" t="s">
        <v>3</v>
      </c>
      <c r="E1" s="88" t="s">
        <v>4</v>
      </c>
      <c r="F1" s="84">
        <v>1</v>
      </c>
      <c r="G1" s="84">
        <v>2</v>
      </c>
      <c r="H1" s="84">
        <v>3</v>
      </c>
      <c r="I1" s="84">
        <v>4</v>
      </c>
      <c r="J1" s="84">
        <v>5</v>
      </c>
      <c r="K1" s="84">
        <v>6</v>
      </c>
      <c r="L1" s="84">
        <v>7</v>
      </c>
      <c r="M1" s="84">
        <v>8</v>
      </c>
      <c r="N1" s="84">
        <v>9</v>
      </c>
    </row>
    <row r="2" spans="1:14">
      <c r="A2" s="85"/>
      <c r="B2" s="85"/>
      <c r="C2" s="85"/>
      <c r="D2" s="87"/>
      <c r="E2" s="88"/>
      <c r="F2" s="84"/>
      <c r="G2" s="84"/>
      <c r="H2" s="84"/>
      <c r="I2" s="84"/>
      <c r="J2" s="84"/>
      <c r="K2" s="84"/>
      <c r="L2" s="84"/>
      <c r="M2" s="84"/>
      <c r="N2" s="84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213 Październik</vt:lpstr>
      <vt:lpstr>212 Wrzesień</vt:lpstr>
      <vt:lpstr>211 Sierpień</vt:lpstr>
      <vt:lpstr>210 Lipiec</vt:lpstr>
      <vt:lpstr>209 Czerwiec</vt:lpstr>
      <vt:lpstr>208 Maj</vt:lpstr>
      <vt:lpstr>207 Kwiecień</vt:lpstr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2023-10-15T19:30:33Z</dcterms:modified>
</cp:coreProperties>
</file>