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14 Listopad" sheetId="23" r:id="rId1"/>
    <sheet name="213 Październik" sheetId="22" r:id="rId2"/>
    <sheet name="212 Wrzesień" sheetId="21" r:id="rId3"/>
    <sheet name="211 Sierpień" sheetId="20" r:id="rId4"/>
    <sheet name="210 Lipiec" sheetId="19" r:id="rId5"/>
    <sheet name="209 Czerwiec" sheetId="18" r:id="rId6"/>
    <sheet name="208 Maj" sheetId="17" r:id="rId7"/>
    <sheet name="207 Kwiecień" sheetId="16" r:id="rId8"/>
    <sheet name="206 Marzec" sheetId="15" r:id="rId9"/>
    <sheet name="205 Luty" sheetId="13" r:id="rId10"/>
    <sheet name="204 Styczeń" sheetId="12" r:id="rId11"/>
  </sheets>
  <calcPr calcId="124519"/>
</workbook>
</file>

<file path=xl/calcChain.xml><?xml version="1.0" encoding="utf-8"?>
<calcChain xmlns="http://schemas.openxmlformats.org/spreadsheetml/2006/main">
  <c r="R1" i="23"/>
  <c r="E31" l="1"/>
  <c r="E30"/>
  <c r="E29"/>
  <c r="E28"/>
  <c r="E27"/>
  <c r="E26"/>
  <c r="E25"/>
  <c r="L20"/>
  <c r="K20"/>
  <c r="J20"/>
  <c r="I20"/>
  <c r="H20"/>
  <c r="G20"/>
  <c r="F20"/>
  <c r="L19"/>
  <c r="K19"/>
  <c r="J19"/>
  <c r="I19"/>
  <c r="H19"/>
  <c r="G19"/>
  <c r="F19"/>
  <c r="L18"/>
  <c r="K18"/>
  <c r="J18"/>
  <c r="I18"/>
  <c r="H18"/>
  <c r="G18"/>
  <c r="F18"/>
  <c r="L17"/>
  <c r="K17"/>
  <c r="J17"/>
  <c r="I17"/>
  <c r="H17"/>
  <c r="G17"/>
  <c r="F17"/>
  <c r="L16"/>
  <c r="K16"/>
  <c r="J16"/>
  <c r="I16"/>
  <c r="H16"/>
  <c r="G16"/>
  <c r="F16"/>
  <c r="L15"/>
  <c r="K15"/>
  <c r="J15"/>
  <c r="I15"/>
  <c r="H15"/>
  <c r="G15"/>
  <c r="F15"/>
  <c r="L14"/>
  <c r="K14"/>
  <c r="J14"/>
  <c r="I14"/>
  <c r="H14"/>
  <c r="G14"/>
  <c r="F14"/>
  <c r="E9"/>
  <c r="E8"/>
  <c r="E7"/>
  <c r="E6"/>
  <c r="E5"/>
  <c r="E4"/>
  <c r="E3"/>
  <c r="G46" i="22"/>
  <c r="H46"/>
  <c r="I46"/>
  <c r="J46"/>
  <c r="K46"/>
  <c r="L46"/>
  <c r="M46"/>
  <c r="N46"/>
  <c r="O46"/>
  <c r="P46"/>
  <c r="Q46"/>
  <c r="R46"/>
  <c r="G47"/>
  <c r="H47"/>
  <c r="I47"/>
  <c r="J47"/>
  <c r="K47"/>
  <c r="L47"/>
  <c r="M47"/>
  <c r="N47"/>
  <c r="O47"/>
  <c r="P47"/>
  <c r="Q47"/>
  <c r="R47"/>
  <c r="G48"/>
  <c r="H48"/>
  <c r="I48"/>
  <c r="J48"/>
  <c r="K48"/>
  <c r="L48"/>
  <c r="M48"/>
  <c r="N48"/>
  <c r="O48"/>
  <c r="P48"/>
  <c r="Q48"/>
  <c r="R48"/>
  <c r="G49"/>
  <c r="H49"/>
  <c r="I49"/>
  <c r="J49"/>
  <c r="K49"/>
  <c r="L49"/>
  <c r="M49"/>
  <c r="N49"/>
  <c r="O49"/>
  <c r="P49"/>
  <c r="Q49"/>
  <c r="R49"/>
  <c r="G50"/>
  <c r="H50"/>
  <c r="I50"/>
  <c r="J50"/>
  <c r="K50"/>
  <c r="L50"/>
  <c r="M50"/>
  <c r="N50"/>
  <c r="O50"/>
  <c r="P50"/>
  <c r="Q50"/>
  <c r="R50"/>
  <c r="G51"/>
  <c r="H51"/>
  <c r="I51"/>
  <c r="J51"/>
  <c r="K51"/>
  <c r="L51"/>
  <c r="M51"/>
  <c r="N51"/>
  <c r="O51"/>
  <c r="P51"/>
  <c r="Q51"/>
  <c r="R51"/>
  <c r="G52"/>
  <c r="H52"/>
  <c r="I52"/>
  <c r="J52"/>
  <c r="K52"/>
  <c r="L52"/>
  <c r="M52"/>
  <c r="N52"/>
  <c r="O52"/>
  <c r="P52"/>
  <c r="Q52"/>
  <c r="R52"/>
  <c r="G53"/>
  <c r="H53"/>
  <c r="I53"/>
  <c r="J53"/>
  <c r="K53"/>
  <c r="L53"/>
  <c r="M53"/>
  <c r="N53"/>
  <c r="O53"/>
  <c r="P53"/>
  <c r="Q53"/>
  <c r="R53"/>
  <c r="G54"/>
  <c r="H54"/>
  <c r="I54"/>
  <c r="J54"/>
  <c r="K54"/>
  <c r="L54"/>
  <c r="M54"/>
  <c r="N54"/>
  <c r="O54"/>
  <c r="P54"/>
  <c r="Q54"/>
  <c r="R54"/>
  <c r="G55"/>
  <c r="H55"/>
  <c r="I55"/>
  <c r="J55"/>
  <c r="K55"/>
  <c r="L55"/>
  <c r="M55"/>
  <c r="N55"/>
  <c r="O55"/>
  <c r="P55"/>
  <c r="Q55"/>
  <c r="R55"/>
  <c r="G56"/>
  <c r="H56"/>
  <c r="I56"/>
  <c r="J56"/>
  <c r="K56"/>
  <c r="L56"/>
  <c r="M56"/>
  <c r="N56"/>
  <c r="O56"/>
  <c r="P56"/>
  <c r="Q56"/>
  <c r="R56"/>
  <c r="G57"/>
  <c r="H57"/>
  <c r="I57"/>
  <c r="J57"/>
  <c r="K57"/>
  <c r="L57"/>
  <c r="M57"/>
  <c r="N57"/>
  <c r="O57"/>
  <c r="P57"/>
  <c r="Q57"/>
  <c r="R57"/>
  <c r="F47"/>
  <c r="F48"/>
  <c r="F49"/>
  <c r="F50"/>
  <c r="F51"/>
  <c r="F52"/>
  <c r="F53"/>
  <c r="F54"/>
  <c r="F55"/>
  <c r="F56"/>
  <c r="F57"/>
  <c r="F46"/>
  <c r="E47"/>
  <c r="E48"/>
  <c r="E49"/>
  <c r="E50"/>
  <c r="E51"/>
  <c r="E52"/>
  <c r="E53"/>
  <c r="E54"/>
  <c r="E55"/>
  <c r="E56"/>
  <c r="E57"/>
  <c r="E46"/>
  <c r="E4"/>
  <c r="E5"/>
  <c r="E6"/>
  <c r="E7"/>
  <c r="E8"/>
  <c r="T9" s="1"/>
  <c r="E9"/>
  <c r="E10"/>
  <c r="E11"/>
  <c r="E12"/>
  <c r="E13"/>
  <c r="E14"/>
  <c r="E3"/>
  <c r="E44"/>
  <c r="E43"/>
  <c r="E42"/>
  <c r="E41"/>
  <c r="E40"/>
  <c r="E39"/>
  <c r="E38"/>
  <c r="E37"/>
  <c r="E36"/>
  <c r="E35"/>
  <c r="E34"/>
  <c r="E33"/>
  <c r="R30"/>
  <c r="Q30"/>
  <c r="P30"/>
  <c r="O30"/>
  <c r="N30"/>
  <c r="M30"/>
  <c r="L30"/>
  <c r="K30"/>
  <c r="J30"/>
  <c r="I30"/>
  <c r="H30"/>
  <c r="G30"/>
  <c r="F30"/>
  <c r="R29"/>
  <c r="Q29"/>
  <c r="P29"/>
  <c r="O29"/>
  <c r="N29"/>
  <c r="M29"/>
  <c r="L29"/>
  <c r="K29"/>
  <c r="J29"/>
  <c r="I29"/>
  <c r="H29"/>
  <c r="G29"/>
  <c r="F29"/>
  <c r="R28"/>
  <c r="Q28"/>
  <c r="P28"/>
  <c r="O28"/>
  <c r="N28"/>
  <c r="M28"/>
  <c r="L28"/>
  <c r="K28"/>
  <c r="J28"/>
  <c r="I28"/>
  <c r="H28"/>
  <c r="G28"/>
  <c r="F28"/>
  <c r="R27"/>
  <c r="Q27"/>
  <c r="P27"/>
  <c r="O27"/>
  <c r="N27"/>
  <c r="M27"/>
  <c r="L27"/>
  <c r="K27"/>
  <c r="J27"/>
  <c r="I27"/>
  <c r="H27"/>
  <c r="G27"/>
  <c r="F27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R23"/>
  <c r="Q23"/>
  <c r="P23"/>
  <c r="O23"/>
  <c r="N23"/>
  <c r="M23"/>
  <c r="L23"/>
  <c r="K23"/>
  <c r="J23"/>
  <c r="I23"/>
  <c r="H23"/>
  <c r="G23"/>
  <c r="F23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T5"/>
  <c r="G19" i="21"/>
  <c r="H19"/>
  <c r="I19"/>
  <c r="J19"/>
  <c r="K19"/>
  <c r="L19"/>
  <c r="M19"/>
  <c r="N19"/>
  <c r="O19"/>
  <c r="P19"/>
  <c r="Q19"/>
  <c r="R19"/>
  <c r="S19"/>
  <c r="T19"/>
  <c r="U19"/>
  <c r="F19"/>
  <c r="E43"/>
  <c r="E44"/>
  <c r="E45"/>
  <c r="E46"/>
  <c r="E47"/>
  <c r="E48"/>
  <c r="E49"/>
  <c r="E50"/>
  <c r="E51"/>
  <c r="E52"/>
  <c r="E53"/>
  <c r="E54"/>
  <c r="E55"/>
  <c r="E56"/>
  <c r="E57"/>
  <c r="F38"/>
  <c r="G38"/>
  <c r="H38"/>
  <c r="I38"/>
  <c r="J38"/>
  <c r="K38"/>
  <c r="L38"/>
  <c r="M38"/>
  <c r="N38"/>
  <c r="O38"/>
  <c r="P38"/>
  <c r="Q38"/>
  <c r="R38"/>
  <c r="S38"/>
  <c r="T38"/>
  <c r="U38"/>
  <c r="F39"/>
  <c r="G39"/>
  <c r="H39"/>
  <c r="I39"/>
  <c r="J39"/>
  <c r="K39"/>
  <c r="L39"/>
  <c r="M39"/>
  <c r="N39"/>
  <c r="O39"/>
  <c r="P39"/>
  <c r="Q39"/>
  <c r="R39"/>
  <c r="S39"/>
  <c r="T39"/>
  <c r="U39"/>
  <c r="S24"/>
  <c r="T24"/>
  <c r="U24"/>
  <c r="S25"/>
  <c r="T25"/>
  <c r="U25"/>
  <c r="S26"/>
  <c r="T26"/>
  <c r="U26"/>
  <c r="S27"/>
  <c r="T27"/>
  <c r="U27"/>
  <c r="S28"/>
  <c r="T28"/>
  <c r="U28"/>
  <c r="S29"/>
  <c r="T29"/>
  <c r="U29"/>
  <c r="S30"/>
  <c r="T30"/>
  <c r="U30"/>
  <c r="S31"/>
  <c r="T31"/>
  <c r="U31"/>
  <c r="S32"/>
  <c r="T32"/>
  <c r="U32"/>
  <c r="S33"/>
  <c r="T33"/>
  <c r="U33"/>
  <c r="S34"/>
  <c r="T34"/>
  <c r="U34"/>
  <c r="S35"/>
  <c r="T35"/>
  <c r="U35"/>
  <c r="S36"/>
  <c r="T36"/>
  <c r="U36"/>
  <c r="S37"/>
  <c r="T37"/>
  <c r="U37"/>
  <c r="AB1"/>
  <c r="E4"/>
  <c r="E5"/>
  <c r="E6"/>
  <c r="E7"/>
  <c r="E8"/>
  <c r="E9"/>
  <c r="E10"/>
  <c r="E11"/>
  <c r="E12"/>
  <c r="X12" s="1"/>
  <c r="E13"/>
  <c r="E14"/>
  <c r="E15"/>
  <c r="E16"/>
  <c r="E17"/>
  <c r="E18"/>
  <c r="E3"/>
  <c r="E42"/>
  <c r="R37"/>
  <c r="Q37"/>
  <c r="P37"/>
  <c r="O37"/>
  <c r="N37"/>
  <c r="M37"/>
  <c r="L37"/>
  <c r="K37"/>
  <c r="J37"/>
  <c r="I37"/>
  <c r="H37"/>
  <c r="G37"/>
  <c r="F37"/>
  <c r="R36"/>
  <c r="Q36"/>
  <c r="P36"/>
  <c r="O36"/>
  <c r="N36"/>
  <c r="M36"/>
  <c r="L36"/>
  <c r="K36"/>
  <c r="J36"/>
  <c r="I36"/>
  <c r="H36"/>
  <c r="G36"/>
  <c r="F36"/>
  <c r="R35"/>
  <c r="Q35"/>
  <c r="P35"/>
  <c r="O35"/>
  <c r="N35"/>
  <c r="M35"/>
  <c r="L35"/>
  <c r="K35"/>
  <c r="J35"/>
  <c r="I35"/>
  <c r="H35"/>
  <c r="G35"/>
  <c r="F35"/>
  <c r="R34"/>
  <c r="Q34"/>
  <c r="P34"/>
  <c r="O34"/>
  <c r="N34"/>
  <c r="M34"/>
  <c r="L34"/>
  <c r="K34"/>
  <c r="J34"/>
  <c r="I34"/>
  <c r="H34"/>
  <c r="G34"/>
  <c r="F34"/>
  <c r="R33"/>
  <c r="Q33"/>
  <c r="P33"/>
  <c r="O33"/>
  <c r="N33"/>
  <c r="M33"/>
  <c r="L33"/>
  <c r="K33"/>
  <c r="J33"/>
  <c r="I33"/>
  <c r="H33"/>
  <c r="G33"/>
  <c r="F33"/>
  <c r="R32"/>
  <c r="Q32"/>
  <c r="P32"/>
  <c r="O32"/>
  <c r="N32"/>
  <c r="M32"/>
  <c r="L32"/>
  <c r="K32"/>
  <c r="J32"/>
  <c r="I32"/>
  <c r="H32"/>
  <c r="G32"/>
  <c r="F32"/>
  <c r="R31"/>
  <c r="Q31"/>
  <c r="P31"/>
  <c r="O31"/>
  <c r="N31"/>
  <c r="M31"/>
  <c r="L31"/>
  <c r="K31"/>
  <c r="J31"/>
  <c r="I31"/>
  <c r="H31"/>
  <c r="G31"/>
  <c r="F31"/>
  <c r="R30"/>
  <c r="Q30"/>
  <c r="P30"/>
  <c r="O30"/>
  <c r="N30"/>
  <c r="M30"/>
  <c r="L30"/>
  <c r="K30"/>
  <c r="J30"/>
  <c r="I30"/>
  <c r="H30"/>
  <c r="G30"/>
  <c r="F30"/>
  <c r="R29"/>
  <c r="Q29"/>
  <c r="P29"/>
  <c r="O29"/>
  <c r="N29"/>
  <c r="M29"/>
  <c r="L29"/>
  <c r="K29"/>
  <c r="J29"/>
  <c r="I29"/>
  <c r="H29"/>
  <c r="G29"/>
  <c r="F29"/>
  <c r="R28"/>
  <c r="Q28"/>
  <c r="P28"/>
  <c r="O28"/>
  <c r="N28"/>
  <c r="M28"/>
  <c r="L28"/>
  <c r="K28"/>
  <c r="J28"/>
  <c r="I28"/>
  <c r="H28"/>
  <c r="G28"/>
  <c r="F28"/>
  <c r="R27"/>
  <c r="Q27"/>
  <c r="P27"/>
  <c r="O27"/>
  <c r="N27"/>
  <c r="M27"/>
  <c r="L27"/>
  <c r="K27"/>
  <c r="J27"/>
  <c r="I27"/>
  <c r="H27"/>
  <c r="G27"/>
  <c r="F27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E38" i="20"/>
  <c r="E39"/>
  <c r="E40"/>
  <c r="E41"/>
  <c r="E42"/>
  <c r="E43"/>
  <c r="E44"/>
  <c r="E45"/>
  <c r="E46"/>
  <c r="E47"/>
  <c r="E48"/>
  <c r="E49"/>
  <c r="E50"/>
  <c r="E37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F33"/>
  <c r="G33"/>
  <c r="H33"/>
  <c r="I33"/>
  <c r="J33"/>
  <c r="K33"/>
  <c r="L33"/>
  <c r="M33"/>
  <c r="N33"/>
  <c r="O33"/>
  <c r="P33"/>
  <c r="Q33"/>
  <c r="R33"/>
  <c r="F34"/>
  <c r="G34"/>
  <c r="H34"/>
  <c r="I34"/>
  <c r="J34"/>
  <c r="K34"/>
  <c r="L34"/>
  <c r="M34"/>
  <c r="N34"/>
  <c r="O34"/>
  <c r="P34"/>
  <c r="Q34"/>
  <c r="R34"/>
  <c r="E16"/>
  <c r="E15"/>
  <c r="AC15" s="1"/>
  <c r="E14"/>
  <c r="E13"/>
  <c r="AD13" s="1"/>
  <c r="R30"/>
  <c r="Q30"/>
  <c r="P30"/>
  <c r="O30"/>
  <c r="N30"/>
  <c r="M30"/>
  <c r="L30"/>
  <c r="K30"/>
  <c r="J30"/>
  <c r="I30"/>
  <c r="H30"/>
  <c r="G30"/>
  <c r="F30"/>
  <c r="R29"/>
  <c r="Q29"/>
  <c r="P29"/>
  <c r="O29"/>
  <c r="N29"/>
  <c r="M29"/>
  <c r="L29"/>
  <c r="K29"/>
  <c r="J29"/>
  <c r="I29"/>
  <c r="H29"/>
  <c r="G29"/>
  <c r="F29"/>
  <c r="R28"/>
  <c r="Q28"/>
  <c r="P28"/>
  <c r="O28"/>
  <c r="N28"/>
  <c r="M28"/>
  <c r="L28"/>
  <c r="K28"/>
  <c r="J28"/>
  <c r="I28"/>
  <c r="H28"/>
  <c r="G28"/>
  <c r="F28"/>
  <c r="R27"/>
  <c r="Q27"/>
  <c r="P27"/>
  <c r="O27"/>
  <c r="N27"/>
  <c r="M27"/>
  <c r="L27"/>
  <c r="K27"/>
  <c r="J27"/>
  <c r="I27"/>
  <c r="H27"/>
  <c r="G27"/>
  <c r="F27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R23"/>
  <c r="Q23"/>
  <c r="P23"/>
  <c r="O23"/>
  <c r="N23"/>
  <c r="M23"/>
  <c r="L23"/>
  <c r="K23"/>
  <c r="J23"/>
  <c r="I23"/>
  <c r="H23"/>
  <c r="G23"/>
  <c r="F23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E12"/>
  <c r="E11"/>
  <c r="E10"/>
  <c r="E9"/>
  <c r="E8"/>
  <c r="AD8" s="1"/>
  <c r="AC7"/>
  <c r="E7"/>
  <c r="E6"/>
  <c r="E5"/>
  <c r="E4"/>
  <c r="E3"/>
  <c r="AB14" s="1"/>
  <c r="AD1" i="19"/>
  <c r="AC7" s="1"/>
  <c r="E32"/>
  <c r="E33"/>
  <c r="E34"/>
  <c r="E35"/>
  <c r="E36"/>
  <c r="E37"/>
  <c r="E38"/>
  <c r="E39"/>
  <c r="E40"/>
  <c r="E31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R23"/>
  <c r="Q23"/>
  <c r="P23"/>
  <c r="O23"/>
  <c r="N23"/>
  <c r="M23"/>
  <c r="L23"/>
  <c r="K23"/>
  <c r="J23"/>
  <c r="I23"/>
  <c r="H23"/>
  <c r="G23"/>
  <c r="F23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E12"/>
  <c r="E11"/>
  <c r="E10"/>
  <c r="E9"/>
  <c r="E8"/>
  <c r="E7"/>
  <c r="E6"/>
  <c r="E5"/>
  <c r="E4"/>
  <c r="E3"/>
  <c r="E32" i="18"/>
  <c r="E33"/>
  <c r="E34"/>
  <c r="E35"/>
  <c r="E36"/>
  <c r="E37"/>
  <c r="E38"/>
  <c r="E39"/>
  <c r="E40"/>
  <c r="E31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P27" s="1"/>
  <c r="O17"/>
  <c r="O27" s="1"/>
  <c r="N17"/>
  <c r="M17"/>
  <c r="L17"/>
  <c r="L27" s="1"/>
  <c r="K17"/>
  <c r="J17"/>
  <c r="I17"/>
  <c r="H17"/>
  <c r="H27" s="1"/>
  <c r="G17"/>
  <c r="G27" s="1"/>
  <c r="F17"/>
  <c r="R26"/>
  <c r="R25"/>
  <c r="R24"/>
  <c r="R23"/>
  <c r="R22"/>
  <c r="R21"/>
  <c r="R20"/>
  <c r="R19"/>
  <c r="R18"/>
  <c r="R17"/>
  <c r="E36" i="17"/>
  <c r="F36"/>
  <c r="G36"/>
  <c r="H36"/>
  <c r="I36"/>
  <c r="J36"/>
  <c r="K36"/>
  <c r="L36"/>
  <c r="M36"/>
  <c r="N36"/>
  <c r="O36"/>
  <c r="P36"/>
  <c r="Q36"/>
  <c r="R36"/>
  <c r="E37"/>
  <c r="F37"/>
  <c r="G37"/>
  <c r="H37"/>
  <c r="I37"/>
  <c r="J37"/>
  <c r="K37"/>
  <c r="L37"/>
  <c r="M37"/>
  <c r="N37"/>
  <c r="O37"/>
  <c r="P37"/>
  <c r="Q37"/>
  <c r="R37"/>
  <c r="E38"/>
  <c r="F38"/>
  <c r="G38"/>
  <c r="H38"/>
  <c r="I38"/>
  <c r="J38"/>
  <c r="K38"/>
  <c r="L38"/>
  <c r="M38"/>
  <c r="N38"/>
  <c r="O38"/>
  <c r="P38"/>
  <c r="Q38"/>
  <c r="R38"/>
  <c r="E39"/>
  <c r="F39"/>
  <c r="G39"/>
  <c r="H39"/>
  <c r="I39"/>
  <c r="J39"/>
  <c r="K39"/>
  <c r="L39"/>
  <c r="M39"/>
  <c r="N39"/>
  <c r="O39"/>
  <c r="P39"/>
  <c r="Q39"/>
  <c r="R39"/>
  <c r="E40"/>
  <c r="F40"/>
  <c r="G40"/>
  <c r="H40"/>
  <c r="I40"/>
  <c r="J40"/>
  <c r="K40"/>
  <c r="L40"/>
  <c r="M40"/>
  <c r="N40"/>
  <c r="O40"/>
  <c r="P40"/>
  <c r="Q40"/>
  <c r="R40"/>
  <c r="E41"/>
  <c r="F41"/>
  <c r="G41"/>
  <c r="H41"/>
  <c r="I41"/>
  <c r="J41"/>
  <c r="K41"/>
  <c r="L41"/>
  <c r="M41"/>
  <c r="N41"/>
  <c r="O41"/>
  <c r="P41"/>
  <c r="Q41"/>
  <c r="R41"/>
  <c r="E42"/>
  <c r="F42"/>
  <c r="G42"/>
  <c r="H42"/>
  <c r="I42"/>
  <c r="J42"/>
  <c r="K42"/>
  <c r="L42"/>
  <c r="M42"/>
  <c r="N42"/>
  <c r="O42"/>
  <c r="P42"/>
  <c r="Q42"/>
  <c r="R42"/>
  <c r="E43"/>
  <c r="F43"/>
  <c r="G43"/>
  <c r="H43"/>
  <c r="I43"/>
  <c r="J43"/>
  <c r="K43"/>
  <c r="L43"/>
  <c r="M43"/>
  <c r="N43"/>
  <c r="O43"/>
  <c r="P43"/>
  <c r="Q43"/>
  <c r="R43"/>
  <c r="E44"/>
  <c r="F44"/>
  <c r="G44"/>
  <c r="H44"/>
  <c r="I44"/>
  <c r="J44"/>
  <c r="K44"/>
  <c r="L44"/>
  <c r="M44"/>
  <c r="N44"/>
  <c r="O44"/>
  <c r="P44"/>
  <c r="Q44"/>
  <c r="R44"/>
  <c r="E45"/>
  <c r="F45"/>
  <c r="G45"/>
  <c r="H45"/>
  <c r="I45"/>
  <c r="J45"/>
  <c r="K45"/>
  <c r="L45"/>
  <c r="M45"/>
  <c r="N45"/>
  <c r="O45"/>
  <c r="P45"/>
  <c r="Q45"/>
  <c r="R45"/>
  <c r="E46"/>
  <c r="F46"/>
  <c r="G46"/>
  <c r="H46"/>
  <c r="I46"/>
  <c r="J46"/>
  <c r="K46"/>
  <c r="L46"/>
  <c r="M46"/>
  <c r="N46"/>
  <c r="O46"/>
  <c r="P46"/>
  <c r="Q46"/>
  <c r="R46"/>
  <c r="R4"/>
  <c r="R20" s="1"/>
  <c r="R5"/>
  <c r="R21" s="1"/>
  <c r="R6"/>
  <c r="R7"/>
  <c r="R23" s="1"/>
  <c r="R8"/>
  <c r="R24" s="1"/>
  <c r="R9"/>
  <c r="E9" s="1"/>
  <c r="R10"/>
  <c r="R11"/>
  <c r="R27" s="1"/>
  <c r="R12"/>
  <c r="E12" s="1"/>
  <c r="AC12" s="1"/>
  <c r="R13"/>
  <c r="E13" s="1"/>
  <c r="R14"/>
  <c r="R3"/>
  <c r="E3" s="1"/>
  <c r="Q19"/>
  <c r="Q20"/>
  <c r="Q21"/>
  <c r="Q22"/>
  <c r="R22"/>
  <c r="Q23"/>
  <c r="Q24"/>
  <c r="Q25"/>
  <c r="Q26"/>
  <c r="R26"/>
  <c r="Q27"/>
  <c r="Q28"/>
  <c r="Q29"/>
  <c r="Q30"/>
  <c r="R30"/>
  <c r="F25"/>
  <c r="G25"/>
  <c r="H25"/>
  <c r="I25"/>
  <c r="J25"/>
  <c r="K25"/>
  <c r="L25"/>
  <c r="M25"/>
  <c r="N25"/>
  <c r="O25"/>
  <c r="P25"/>
  <c r="F26"/>
  <c r="G26"/>
  <c r="H26"/>
  <c r="I26"/>
  <c r="J26"/>
  <c r="K26"/>
  <c r="L26"/>
  <c r="M26"/>
  <c r="N26"/>
  <c r="O26"/>
  <c r="P26"/>
  <c r="F27"/>
  <c r="G27"/>
  <c r="H27"/>
  <c r="I27"/>
  <c r="J27"/>
  <c r="K27"/>
  <c r="L27"/>
  <c r="M27"/>
  <c r="N27"/>
  <c r="O27"/>
  <c r="P27"/>
  <c r="F28"/>
  <c r="G28"/>
  <c r="H28"/>
  <c r="I28"/>
  <c r="J28"/>
  <c r="K28"/>
  <c r="L28"/>
  <c r="M28"/>
  <c r="N28"/>
  <c r="O28"/>
  <c r="P28"/>
  <c r="F29"/>
  <c r="G29"/>
  <c r="H29"/>
  <c r="I29"/>
  <c r="J29"/>
  <c r="K29"/>
  <c r="L29"/>
  <c r="M29"/>
  <c r="N29"/>
  <c r="O29"/>
  <c r="P29"/>
  <c r="F30"/>
  <c r="G30"/>
  <c r="H30"/>
  <c r="I30"/>
  <c r="J30"/>
  <c r="K30"/>
  <c r="L30"/>
  <c r="M30"/>
  <c r="N30"/>
  <c r="O30"/>
  <c r="P30"/>
  <c r="E14"/>
  <c r="E10"/>
  <c r="AC1"/>
  <c r="E35"/>
  <c r="P24"/>
  <c r="O24"/>
  <c r="N24"/>
  <c r="M24"/>
  <c r="L24"/>
  <c r="K24"/>
  <c r="J24"/>
  <c r="I24"/>
  <c r="H24"/>
  <c r="G24"/>
  <c r="F24"/>
  <c r="P23"/>
  <c r="O23"/>
  <c r="N23"/>
  <c r="M23"/>
  <c r="L23"/>
  <c r="K23"/>
  <c r="J23"/>
  <c r="I23"/>
  <c r="H23"/>
  <c r="G23"/>
  <c r="F23"/>
  <c r="P22"/>
  <c r="O22"/>
  <c r="N22"/>
  <c r="M22"/>
  <c r="L22"/>
  <c r="K22"/>
  <c r="J22"/>
  <c r="I22"/>
  <c r="H22"/>
  <c r="G22"/>
  <c r="F22"/>
  <c r="P21"/>
  <c r="O21"/>
  <c r="N21"/>
  <c r="M21"/>
  <c r="L21"/>
  <c r="K21"/>
  <c r="J21"/>
  <c r="I21"/>
  <c r="H21"/>
  <c r="G21"/>
  <c r="F21"/>
  <c r="P20"/>
  <c r="O20"/>
  <c r="N20"/>
  <c r="M20"/>
  <c r="L20"/>
  <c r="K20"/>
  <c r="J20"/>
  <c r="I20"/>
  <c r="H20"/>
  <c r="G20"/>
  <c r="F20"/>
  <c r="P19"/>
  <c r="O19"/>
  <c r="N19"/>
  <c r="M19"/>
  <c r="L19"/>
  <c r="K19"/>
  <c r="J19"/>
  <c r="I19"/>
  <c r="H19"/>
  <c r="G19"/>
  <c r="F19"/>
  <c r="E7"/>
  <c r="E6"/>
  <c r="E5"/>
  <c r="Y1" i="16"/>
  <c r="Z37"/>
  <c r="Z36"/>
  <c r="Z35"/>
  <c r="Z34"/>
  <c r="Z33"/>
  <c r="Z32"/>
  <c r="CA57"/>
  <c r="BZ57"/>
  <c r="CD57" s="1"/>
  <c r="BL57"/>
  <c r="BC57"/>
  <c r="AT57"/>
  <c r="AK57"/>
  <c r="AB57"/>
  <c r="S57"/>
  <c r="J57"/>
  <c r="BU57" s="1"/>
  <c r="CD56"/>
  <c r="CB56"/>
  <c r="CA56"/>
  <c r="BZ56"/>
  <c r="BQ56"/>
  <c r="CI56" s="1"/>
  <c r="BO56"/>
  <c r="CG56" s="1"/>
  <c r="BL56"/>
  <c r="BC56"/>
  <c r="AT56"/>
  <c r="AK56"/>
  <c r="AB56"/>
  <c r="S56"/>
  <c r="BS56" s="1"/>
  <c r="CK56" s="1"/>
  <c r="J56"/>
  <c r="BR56" s="1"/>
  <c r="CJ56" s="1"/>
  <c r="CA55"/>
  <c r="CD55" s="1"/>
  <c r="BL55"/>
  <c r="BC55"/>
  <c r="AT55"/>
  <c r="AK55"/>
  <c r="AB55"/>
  <c r="S55"/>
  <c r="J55"/>
  <c r="CL55" s="1"/>
  <c r="CD54"/>
  <c r="CA54"/>
  <c r="BZ54"/>
  <c r="BL54"/>
  <c r="BC54"/>
  <c r="AT54"/>
  <c r="AK54"/>
  <c r="AB54"/>
  <c r="S54"/>
  <c r="J54"/>
  <c r="BP54" s="1"/>
  <c r="CH54" s="1"/>
  <c r="CD53"/>
  <c r="CA53"/>
  <c r="BL53"/>
  <c r="BC53"/>
  <c r="AT53"/>
  <c r="AK53"/>
  <c r="BS53" s="1"/>
  <c r="CK53" s="1"/>
  <c r="AB53"/>
  <c r="S53"/>
  <c r="BU53" s="1"/>
  <c r="J53"/>
  <c r="BT53" s="1"/>
  <c r="CL53" s="1"/>
  <c r="CB52"/>
  <c r="CA52"/>
  <c r="BZ52"/>
  <c r="CD52" s="1"/>
  <c r="BP52"/>
  <c r="CH52" s="1"/>
  <c r="BL52"/>
  <c r="BC52"/>
  <c r="AT52"/>
  <c r="AK52"/>
  <c r="AB52"/>
  <c r="S52"/>
  <c r="J52"/>
  <c r="BU52" s="1"/>
  <c r="N8" i="23" l="1"/>
  <c r="R8"/>
  <c r="M7"/>
  <c r="G21"/>
  <c r="G28" s="1"/>
  <c r="K21"/>
  <c r="K27" s="1"/>
  <c r="N5"/>
  <c r="R4"/>
  <c r="O9"/>
  <c r="Q8"/>
  <c r="Q4"/>
  <c r="H21"/>
  <c r="H26" s="1"/>
  <c r="L21"/>
  <c r="L30" s="1"/>
  <c r="R5"/>
  <c r="O4"/>
  <c r="O8"/>
  <c r="R9"/>
  <c r="M6"/>
  <c r="N9"/>
  <c r="J21"/>
  <c r="M4"/>
  <c r="P7"/>
  <c r="P4"/>
  <c r="M5"/>
  <c r="Q5"/>
  <c r="N6"/>
  <c r="R6"/>
  <c r="O7"/>
  <c r="P8"/>
  <c r="M9"/>
  <c r="Q9"/>
  <c r="I21"/>
  <c r="I26" s="1"/>
  <c r="O6"/>
  <c r="M8"/>
  <c r="F21"/>
  <c r="F29" s="1"/>
  <c r="R3"/>
  <c r="P5"/>
  <c r="Q6"/>
  <c r="N7"/>
  <c r="R7"/>
  <c r="P9"/>
  <c r="Q3"/>
  <c r="N4"/>
  <c r="O5"/>
  <c r="P6"/>
  <c r="Q7"/>
  <c r="T14" i="22"/>
  <c r="T11"/>
  <c r="T8"/>
  <c r="T12"/>
  <c r="X7"/>
  <c r="T4"/>
  <c r="V9"/>
  <c r="T13"/>
  <c r="T6"/>
  <c r="V7"/>
  <c r="X11"/>
  <c r="V12"/>
  <c r="G31"/>
  <c r="G33" s="1"/>
  <c r="K31"/>
  <c r="K40" s="1"/>
  <c r="O31"/>
  <c r="O33" s="1"/>
  <c r="T10"/>
  <c r="V11"/>
  <c r="V13"/>
  <c r="X3"/>
  <c r="V4"/>
  <c r="T7"/>
  <c r="V5"/>
  <c r="V8"/>
  <c r="X4"/>
  <c r="V6"/>
  <c r="X8"/>
  <c r="V10"/>
  <c r="X12"/>
  <c r="V14"/>
  <c r="F31"/>
  <c r="F41" s="1"/>
  <c r="J31"/>
  <c r="J33" s="1"/>
  <c r="N31"/>
  <c r="N37" s="1"/>
  <c r="R31"/>
  <c r="R38" s="1"/>
  <c r="X5"/>
  <c r="X9"/>
  <c r="X13"/>
  <c r="I31"/>
  <c r="I34" s="1"/>
  <c r="M31"/>
  <c r="Q31"/>
  <c r="X6"/>
  <c r="X10"/>
  <c r="X14"/>
  <c r="H31"/>
  <c r="H43" s="1"/>
  <c r="L31"/>
  <c r="L39" s="1"/>
  <c r="P31"/>
  <c r="P40" s="1"/>
  <c r="F40" i="21"/>
  <c r="F56" s="1"/>
  <c r="H40"/>
  <c r="H57" s="1"/>
  <c r="L40"/>
  <c r="L43" s="1"/>
  <c r="P40"/>
  <c r="P56" s="1"/>
  <c r="G40"/>
  <c r="G47" s="1"/>
  <c r="K40"/>
  <c r="K51" s="1"/>
  <c r="O40"/>
  <c r="O57" s="1"/>
  <c r="N40"/>
  <c r="N56" s="1"/>
  <c r="R40"/>
  <c r="R56" s="1"/>
  <c r="T40"/>
  <c r="T56" s="1"/>
  <c r="I40"/>
  <c r="I57" s="1"/>
  <c r="M40"/>
  <c r="M57" s="1"/>
  <c r="Q40"/>
  <c r="Q56" s="1"/>
  <c r="U40"/>
  <c r="U46" s="1"/>
  <c r="J40"/>
  <c r="J56" s="1"/>
  <c r="N57"/>
  <c r="Y17"/>
  <c r="S40"/>
  <c r="Z18"/>
  <c r="AA18"/>
  <c r="Y18"/>
  <c r="AA5"/>
  <c r="AB18"/>
  <c r="AA11"/>
  <c r="AB8"/>
  <c r="AA9"/>
  <c r="X18"/>
  <c r="Z17"/>
  <c r="AA17"/>
  <c r="W17"/>
  <c r="AB17"/>
  <c r="X17"/>
  <c r="W18"/>
  <c r="W8"/>
  <c r="W11"/>
  <c r="AB11"/>
  <c r="W16"/>
  <c r="W7"/>
  <c r="AB7"/>
  <c r="W14"/>
  <c r="W4"/>
  <c r="X8"/>
  <c r="AA7"/>
  <c r="W12"/>
  <c r="AB12"/>
  <c r="X16"/>
  <c r="Y9"/>
  <c r="Y7"/>
  <c r="AB3"/>
  <c r="W6"/>
  <c r="Y8"/>
  <c r="Y11"/>
  <c r="AA13"/>
  <c r="AA15"/>
  <c r="AB16"/>
  <c r="Y4"/>
  <c r="AA3"/>
  <c r="AB4"/>
  <c r="W10"/>
  <c r="Y12"/>
  <c r="Y13"/>
  <c r="Y15"/>
  <c r="X4"/>
  <c r="Y16"/>
  <c r="Y5"/>
  <c r="W15"/>
  <c r="AB15"/>
  <c r="AA4"/>
  <c r="X5"/>
  <c r="AB5"/>
  <c r="Y6"/>
  <c r="Z7"/>
  <c r="AA8"/>
  <c r="X9"/>
  <c r="AB9"/>
  <c r="Y10"/>
  <c r="Z11"/>
  <c r="AA12"/>
  <c r="X13"/>
  <c r="AB13"/>
  <c r="Y14"/>
  <c r="Z15"/>
  <c r="AA16"/>
  <c r="Z4"/>
  <c r="W5"/>
  <c r="X6"/>
  <c r="AB6"/>
  <c r="Z8"/>
  <c r="W9"/>
  <c r="X10"/>
  <c r="AB10"/>
  <c r="Z12"/>
  <c r="W13"/>
  <c r="X14"/>
  <c r="AB14"/>
  <c r="Z16"/>
  <c r="Z5"/>
  <c r="AA6"/>
  <c r="X7"/>
  <c r="Z9"/>
  <c r="AA10"/>
  <c r="X11"/>
  <c r="Z13"/>
  <c r="AA14"/>
  <c r="X15"/>
  <c r="Z6"/>
  <c r="Z10"/>
  <c r="Z14"/>
  <c r="Y15" i="20"/>
  <c r="Z16"/>
  <c r="Z13"/>
  <c r="Z14"/>
  <c r="AC13"/>
  <c r="F35"/>
  <c r="F41" s="1"/>
  <c r="J35"/>
  <c r="J43" s="1"/>
  <c r="Y12"/>
  <c r="AD12"/>
  <c r="Y13"/>
  <c r="AD11"/>
  <c r="Y10"/>
  <c r="Y8"/>
  <c r="N35"/>
  <c r="N41" s="1"/>
  <c r="Z7"/>
  <c r="Y6"/>
  <c r="G35"/>
  <c r="G40" s="1"/>
  <c r="R35"/>
  <c r="R45" s="1"/>
  <c r="H35"/>
  <c r="H38" s="1"/>
  <c r="L35"/>
  <c r="L38" s="1"/>
  <c r="P35"/>
  <c r="P38" s="1"/>
  <c r="K35"/>
  <c r="K42" s="1"/>
  <c r="O35"/>
  <c r="O42" s="1"/>
  <c r="I35"/>
  <c r="I45" s="1"/>
  <c r="M35"/>
  <c r="M38" s="1"/>
  <c r="Q35"/>
  <c r="Q41" s="1"/>
  <c r="F43"/>
  <c r="F45"/>
  <c r="F38"/>
  <c r="F40"/>
  <c r="F46"/>
  <c r="F48"/>
  <c r="AA5"/>
  <c r="AA7"/>
  <c r="AB13"/>
  <c r="AA4"/>
  <c r="AA11"/>
  <c r="AC3"/>
  <c r="AB15"/>
  <c r="AA14"/>
  <c r="Z12"/>
  <c r="AB16"/>
  <c r="AD15"/>
  <c r="Z15"/>
  <c r="AA16"/>
  <c r="Y4"/>
  <c r="AD4"/>
  <c r="Z8"/>
  <c r="Z11"/>
  <c r="AA12"/>
  <c r="AC16"/>
  <c r="Y16"/>
  <c r="AA15"/>
  <c r="AC14"/>
  <c r="Y14"/>
  <c r="AA13"/>
  <c r="Z4"/>
  <c r="AA8"/>
  <c r="AA9"/>
  <c r="AC11"/>
  <c r="AD16"/>
  <c r="AD14"/>
  <c r="AB6"/>
  <c r="Y7"/>
  <c r="AB10"/>
  <c r="Y11"/>
  <c r="AC4"/>
  <c r="Z5"/>
  <c r="AD5"/>
  <c r="AA6"/>
  <c r="AB7"/>
  <c r="AC8"/>
  <c r="Z9"/>
  <c r="AD9"/>
  <c r="AA10"/>
  <c r="AB11"/>
  <c r="AC12"/>
  <c r="Y5"/>
  <c r="Z6"/>
  <c r="AD6"/>
  <c r="Y9"/>
  <c r="Z10"/>
  <c r="AB12"/>
  <c r="AB4"/>
  <c r="AC5"/>
  <c r="AB8"/>
  <c r="AC9"/>
  <c r="AD10"/>
  <c r="AD3"/>
  <c r="AB5"/>
  <c r="AC6"/>
  <c r="AD7"/>
  <c r="AB9"/>
  <c r="AC10"/>
  <c r="AD12" i="19"/>
  <c r="AD3"/>
  <c r="AD9"/>
  <c r="AD8"/>
  <c r="AD11"/>
  <c r="AD7"/>
  <c r="AC11"/>
  <c r="Y11"/>
  <c r="Y10"/>
  <c r="AC9"/>
  <c r="Y6"/>
  <c r="AC5"/>
  <c r="AD5"/>
  <c r="H27"/>
  <c r="H32" s="1"/>
  <c r="P27"/>
  <c r="P36" s="1"/>
  <c r="G27"/>
  <c r="G40" s="1"/>
  <c r="K27"/>
  <c r="K34" s="1"/>
  <c r="O27"/>
  <c r="O34" s="1"/>
  <c r="L27"/>
  <c r="L34" s="1"/>
  <c r="AB6"/>
  <c r="AA5"/>
  <c r="Z4"/>
  <c r="AA11"/>
  <c r="AC3"/>
  <c r="AA7"/>
  <c r="AA9"/>
  <c r="AD4"/>
  <c r="Y7"/>
  <c r="Y4"/>
  <c r="AC4"/>
  <c r="Z5"/>
  <c r="AA6"/>
  <c r="AB7"/>
  <c r="Y8"/>
  <c r="AC8"/>
  <c r="Z9"/>
  <c r="AA10"/>
  <c r="AB11"/>
  <c r="Y12"/>
  <c r="AC12"/>
  <c r="F27"/>
  <c r="F33" s="1"/>
  <c r="J27"/>
  <c r="J35" s="1"/>
  <c r="N27"/>
  <c r="N34" s="1"/>
  <c r="R27"/>
  <c r="R31" s="1"/>
  <c r="AB4"/>
  <c r="Y5"/>
  <c r="Z6"/>
  <c r="AD6"/>
  <c r="AB8"/>
  <c r="Y9"/>
  <c r="Z10"/>
  <c r="AB12"/>
  <c r="I27"/>
  <c r="I35" s="1"/>
  <c r="M27"/>
  <c r="Q27"/>
  <c r="Q31" s="1"/>
  <c r="AD10"/>
  <c r="AA4"/>
  <c r="AB5"/>
  <c r="AC6"/>
  <c r="Z7"/>
  <c r="AA8"/>
  <c r="AB9"/>
  <c r="AC10"/>
  <c r="Z11"/>
  <c r="AA12"/>
  <c r="Z8"/>
  <c r="AB10"/>
  <c r="Z12"/>
  <c r="K27" i="18"/>
  <c r="K34" s="1"/>
  <c r="G35"/>
  <c r="G36"/>
  <c r="O36"/>
  <c r="R27"/>
  <c r="R31" s="1"/>
  <c r="G32"/>
  <c r="G33"/>
  <c r="O33"/>
  <c r="O34"/>
  <c r="O35"/>
  <c r="O37"/>
  <c r="O38"/>
  <c r="O39"/>
  <c r="H32"/>
  <c r="L32"/>
  <c r="P32"/>
  <c r="H33"/>
  <c r="L33"/>
  <c r="P33"/>
  <c r="H34"/>
  <c r="L34"/>
  <c r="P34"/>
  <c r="H35"/>
  <c r="L35"/>
  <c r="P35"/>
  <c r="H36"/>
  <c r="L36"/>
  <c r="P36"/>
  <c r="H37"/>
  <c r="L37"/>
  <c r="P37"/>
  <c r="H38"/>
  <c r="L38"/>
  <c r="P38"/>
  <c r="H39"/>
  <c r="L39"/>
  <c r="P39"/>
  <c r="H40"/>
  <c r="L40"/>
  <c r="P40"/>
  <c r="O32"/>
  <c r="G34"/>
  <c r="G37"/>
  <c r="G38"/>
  <c r="G39"/>
  <c r="G40"/>
  <c r="O40"/>
  <c r="E3"/>
  <c r="E4"/>
  <c r="E5"/>
  <c r="E6"/>
  <c r="E7"/>
  <c r="E8"/>
  <c r="E9"/>
  <c r="E10"/>
  <c r="E11"/>
  <c r="E12"/>
  <c r="F27"/>
  <c r="F37" s="1"/>
  <c r="J27"/>
  <c r="J34" s="1"/>
  <c r="N27"/>
  <c r="N31" s="1"/>
  <c r="H31"/>
  <c r="L31"/>
  <c r="P31"/>
  <c r="I27"/>
  <c r="I31" s="1"/>
  <c r="M27"/>
  <c r="M32" s="1"/>
  <c r="Q27"/>
  <c r="Q33" s="1"/>
  <c r="G31"/>
  <c r="O31"/>
  <c r="R28" i="17"/>
  <c r="E8"/>
  <c r="Y9" s="1"/>
  <c r="G31"/>
  <c r="H31"/>
  <c r="K31"/>
  <c r="O31"/>
  <c r="I31"/>
  <c r="M31"/>
  <c r="E4"/>
  <c r="Y5" s="1"/>
  <c r="L31"/>
  <c r="P31"/>
  <c r="E11"/>
  <c r="Y11" s="1"/>
  <c r="R29"/>
  <c r="R25"/>
  <c r="Y10"/>
  <c r="Y14"/>
  <c r="AA13"/>
  <c r="R19"/>
  <c r="J31"/>
  <c r="Q31"/>
  <c r="AB12"/>
  <c r="AA9"/>
  <c r="Y13"/>
  <c r="F31"/>
  <c r="AA12"/>
  <c r="N31"/>
  <c r="Z14"/>
  <c r="AB13"/>
  <c r="X13"/>
  <c r="Z12"/>
  <c r="Z10"/>
  <c r="AB9"/>
  <c r="AA14"/>
  <c r="AC13"/>
  <c r="AA10"/>
  <c r="AC9"/>
  <c r="AB14"/>
  <c r="X14"/>
  <c r="Z13"/>
  <c r="AB10"/>
  <c r="X10"/>
  <c r="Z9"/>
  <c r="AC14"/>
  <c r="AC10"/>
  <c r="X6"/>
  <c r="Z6"/>
  <c r="AC5"/>
  <c r="AB5"/>
  <c r="AB7"/>
  <c r="AB3"/>
  <c r="Y6"/>
  <c r="AC6"/>
  <c r="Z7"/>
  <c r="AC3"/>
  <c r="AA5"/>
  <c r="AB6"/>
  <c r="Y7"/>
  <c r="AC7"/>
  <c r="Z5"/>
  <c r="AA6"/>
  <c r="X7"/>
  <c r="AA7"/>
  <c r="BO53" i="16"/>
  <c r="CG53" s="1"/>
  <c r="BT54"/>
  <c r="CL54" s="1"/>
  <c r="BU56"/>
  <c r="BP57"/>
  <c r="CH57" s="1"/>
  <c r="BT57"/>
  <c r="CL57" s="1"/>
  <c r="BO52"/>
  <c r="CG52" s="1"/>
  <c r="BS52"/>
  <c r="CK52" s="1"/>
  <c r="BR53"/>
  <c r="CJ53" s="1"/>
  <c r="BO54"/>
  <c r="CG54" s="1"/>
  <c r="BS54"/>
  <c r="CK54" s="1"/>
  <c r="BO55"/>
  <c r="CG55" s="1"/>
  <c r="BS55"/>
  <c r="CK55" s="1"/>
  <c r="BP56"/>
  <c r="CH56" s="1"/>
  <c r="CM56" s="1"/>
  <c r="BT56"/>
  <c r="CL56" s="1"/>
  <c r="BO57"/>
  <c r="CG57" s="1"/>
  <c r="BS57"/>
  <c r="CK57" s="1"/>
  <c r="BR52"/>
  <c r="CJ52" s="1"/>
  <c r="BT52"/>
  <c r="CL52" s="1"/>
  <c r="BQ53"/>
  <c r="CI53" s="1"/>
  <c r="BR54"/>
  <c r="CJ54" s="1"/>
  <c r="BR55"/>
  <c r="CJ55" s="1"/>
  <c r="BR57"/>
  <c r="CJ57" s="1"/>
  <c r="BQ52"/>
  <c r="CI52" s="1"/>
  <c r="BP53"/>
  <c r="CH53" s="1"/>
  <c r="BQ54"/>
  <c r="CI54" s="1"/>
  <c r="BU54"/>
  <c r="BQ55"/>
  <c r="CI55" s="1"/>
  <c r="BU55"/>
  <c r="BQ57"/>
  <c r="CI57" s="1"/>
  <c r="BP55"/>
  <c r="CH55" s="1"/>
  <c r="G25" i="23" l="1"/>
  <c r="J29"/>
  <c r="K30"/>
  <c r="G30"/>
  <c r="G29"/>
  <c r="G27"/>
  <c r="G31"/>
  <c r="G26"/>
  <c r="K28"/>
  <c r="K29"/>
  <c r="K31"/>
  <c r="K25"/>
  <c r="K26"/>
  <c r="L27"/>
  <c r="H27"/>
  <c r="H28"/>
  <c r="L29"/>
  <c r="L28"/>
  <c r="J31"/>
  <c r="L31"/>
  <c r="L26"/>
  <c r="J27"/>
  <c r="J26"/>
  <c r="H25"/>
  <c r="H30"/>
  <c r="L25"/>
  <c r="H29"/>
  <c r="H31"/>
  <c r="J28"/>
  <c r="J30"/>
  <c r="J25"/>
  <c r="F27"/>
  <c r="I31"/>
  <c r="I27"/>
  <c r="F25"/>
  <c r="I28"/>
  <c r="I29"/>
  <c r="I25"/>
  <c r="F30"/>
  <c r="F26"/>
  <c r="F31"/>
  <c r="I30"/>
  <c r="F28"/>
  <c r="K44" i="22"/>
  <c r="G36"/>
  <c r="G38"/>
  <c r="O38"/>
  <c r="K35"/>
  <c r="K43"/>
  <c r="G39"/>
  <c r="G44"/>
  <c r="G35"/>
  <c r="K39"/>
  <c r="K38"/>
  <c r="K36"/>
  <c r="K33"/>
  <c r="O39"/>
  <c r="K34"/>
  <c r="K41"/>
  <c r="F33"/>
  <c r="G37"/>
  <c r="I44"/>
  <c r="G40"/>
  <c r="K37"/>
  <c r="L44"/>
  <c r="G34"/>
  <c r="N38"/>
  <c r="G43"/>
  <c r="I38"/>
  <c r="K42"/>
  <c r="G42"/>
  <c r="G41"/>
  <c r="L35"/>
  <c r="F40"/>
  <c r="R41"/>
  <c r="O35"/>
  <c r="F42"/>
  <c r="H37"/>
  <c r="H39"/>
  <c r="O43"/>
  <c r="I41"/>
  <c r="H35"/>
  <c r="O40"/>
  <c r="O37"/>
  <c r="R44"/>
  <c r="H34"/>
  <c r="I36"/>
  <c r="L34"/>
  <c r="O34"/>
  <c r="O44"/>
  <c r="O41"/>
  <c r="H44"/>
  <c r="L36"/>
  <c r="L37"/>
  <c r="I42"/>
  <c r="F44"/>
  <c r="L42"/>
  <c r="I33"/>
  <c r="O42"/>
  <c r="O36"/>
  <c r="M43"/>
  <c r="M39"/>
  <c r="M35"/>
  <c r="Q43"/>
  <c r="Q39"/>
  <c r="Q35"/>
  <c r="N43"/>
  <c r="N39"/>
  <c r="N35"/>
  <c r="R43"/>
  <c r="R39"/>
  <c r="R35"/>
  <c r="J34"/>
  <c r="M40"/>
  <c r="J36"/>
  <c r="J41"/>
  <c r="M34"/>
  <c r="N34"/>
  <c r="P39"/>
  <c r="N33"/>
  <c r="M41"/>
  <c r="N36"/>
  <c r="P44"/>
  <c r="N42"/>
  <c r="H40"/>
  <c r="F38"/>
  <c r="R34"/>
  <c r="M44"/>
  <c r="H41"/>
  <c r="P37"/>
  <c r="M36"/>
  <c r="H33"/>
  <c r="L43"/>
  <c r="R37"/>
  <c r="J44"/>
  <c r="Q41"/>
  <c r="N40"/>
  <c r="H38"/>
  <c r="R36"/>
  <c r="P34"/>
  <c r="M33"/>
  <c r="M42"/>
  <c r="Q38"/>
  <c r="P35"/>
  <c r="J43"/>
  <c r="J39"/>
  <c r="J35"/>
  <c r="I43"/>
  <c r="I39"/>
  <c r="I35"/>
  <c r="F43"/>
  <c r="F39"/>
  <c r="F35"/>
  <c r="P41"/>
  <c r="P33"/>
  <c r="P38"/>
  <c r="M37"/>
  <c r="P43"/>
  <c r="J42"/>
  <c r="P36"/>
  <c r="Q40"/>
  <c r="Q42"/>
  <c r="J37"/>
  <c r="P42"/>
  <c r="J40"/>
  <c r="Q37"/>
  <c r="R42"/>
  <c r="L40"/>
  <c r="J38"/>
  <c r="H36"/>
  <c r="F34"/>
  <c r="Q44"/>
  <c r="L41"/>
  <c r="I40"/>
  <c r="Q36"/>
  <c r="L33"/>
  <c r="N41"/>
  <c r="M38"/>
  <c r="Q34"/>
  <c r="N44"/>
  <c r="H42"/>
  <c r="R40"/>
  <c r="L38"/>
  <c r="I37"/>
  <c r="F36"/>
  <c r="Q33"/>
  <c r="F37"/>
  <c r="R33"/>
  <c r="G56" i="21"/>
  <c r="G44"/>
  <c r="F57"/>
  <c r="F54"/>
  <c r="P48"/>
  <c r="P49"/>
  <c r="G46"/>
  <c r="P57"/>
  <c r="P46"/>
  <c r="P55"/>
  <c r="P42"/>
  <c r="P51"/>
  <c r="M52"/>
  <c r="P54"/>
  <c r="P53"/>
  <c r="H47"/>
  <c r="M56"/>
  <c r="G43"/>
  <c r="P47"/>
  <c r="H46"/>
  <c r="H55"/>
  <c r="K42"/>
  <c r="H42"/>
  <c r="K53"/>
  <c r="K56"/>
  <c r="H54"/>
  <c r="H51"/>
  <c r="H43"/>
  <c r="H49"/>
  <c r="H45"/>
  <c r="H56"/>
  <c r="K54"/>
  <c r="H48"/>
  <c r="T54"/>
  <c r="T55"/>
  <c r="U43"/>
  <c r="T49"/>
  <c r="U48"/>
  <c r="R57"/>
  <c r="K50"/>
  <c r="L56"/>
  <c r="U56"/>
  <c r="L54"/>
  <c r="K49"/>
  <c r="T48"/>
  <c r="K55"/>
  <c r="O47"/>
  <c r="K52"/>
  <c r="K48"/>
  <c r="K47"/>
  <c r="U42"/>
  <c r="U45"/>
  <c r="U55"/>
  <c r="U50"/>
  <c r="T42"/>
  <c r="T43"/>
  <c r="T46"/>
  <c r="K57"/>
  <c r="U52"/>
  <c r="U51"/>
  <c r="U57"/>
  <c r="T52"/>
  <c r="T53"/>
  <c r="K46"/>
  <c r="O48"/>
  <c r="K44"/>
  <c r="K45"/>
  <c r="U49"/>
  <c r="U54"/>
  <c r="T47"/>
  <c r="T50"/>
  <c r="T45"/>
  <c r="O42"/>
  <c r="J45"/>
  <c r="O43"/>
  <c r="L47"/>
  <c r="K43"/>
  <c r="L48"/>
  <c r="L49"/>
  <c r="L57"/>
  <c r="O56"/>
  <c r="U53"/>
  <c r="U44"/>
  <c r="U47"/>
  <c r="I56"/>
  <c r="T51"/>
  <c r="T44"/>
  <c r="T57"/>
  <c r="I52"/>
  <c r="L50"/>
  <c r="O46"/>
  <c r="L42"/>
  <c r="O55"/>
  <c r="O51"/>
  <c r="O44"/>
  <c r="L52"/>
  <c r="L44"/>
  <c r="L53"/>
  <c r="L45"/>
  <c r="Q57"/>
  <c r="G42"/>
  <c r="G55"/>
  <c r="G50"/>
  <c r="O54"/>
  <c r="J57"/>
  <c r="G57"/>
  <c r="R47"/>
  <c r="G51"/>
  <c r="G48"/>
  <c r="G54"/>
  <c r="N51"/>
  <c r="S44"/>
  <c r="S48"/>
  <c r="S52"/>
  <c r="S45"/>
  <c r="S49"/>
  <c r="S53"/>
  <c r="S47"/>
  <c r="S55"/>
  <c r="S56"/>
  <c r="S57"/>
  <c r="S46"/>
  <c r="S50"/>
  <c r="S54"/>
  <c r="S43"/>
  <c r="S51"/>
  <c r="S42"/>
  <c r="J51"/>
  <c r="L46"/>
  <c r="O49"/>
  <c r="G45"/>
  <c r="G53"/>
  <c r="O52"/>
  <c r="L51"/>
  <c r="M47"/>
  <c r="R48"/>
  <c r="R54"/>
  <c r="O50"/>
  <c r="O45"/>
  <c r="O53"/>
  <c r="G49"/>
  <c r="L55"/>
  <c r="G52"/>
  <c r="J49"/>
  <c r="J55"/>
  <c r="F55"/>
  <c r="I54"/>
  <c r="F46"/>
  <c r="P50"/>
  <c r="F48"/>
  <c r="M55"/>
  <c r="I43"/>
  <c r="M44"/>
  <c r="M54"/>
  <c r="J50"/>
  <c r="M48"/>
  <c r="H52"/>
  <c r="P44"/>
  <c r="H53"/>
  <c r="P45"/>
  <c r="F52"/>
  <c r="F53"/>
  <c r="I55"/>
  <c r="F43"/>
  <c r="P43"/>
  <c r="J52"/>
  <c r="H50"/>
  <c r="F50"/>
  <c r="I48"/>
  <c r="J53"/>
  <c r="M50"/>
  <c r="M42"/>
  <c r="M43"/>
  <c r="P52"/>
  <c r="H44"/>
  <c r="Q53"/>
  <c r="Q51"/>
  <c r="Q49"/>
  <c r="Q45"/>
  <c r="I53"/>
  <c r="I51"/>
  <c r="I49"/>
  <c r="I45"/>
  <c r="N44"/>
  <c r="Q46"/>
  <c r="N54"/>
  <c r="R44"/>
  <c r="N55"/>
  <c r="Q48"/>
  <c r="N49"/>
  <c r="R45"/>
  <c r="Q52"/>
  <c r="N52"/>
  <c r="J48"/>
  <c r="F44"/>
  <c r="N50"/>
  <c r="J46"/>
  <c r="F42"/>
  <c r="F47"/>
  <c r="J43"/>
  <c r="Q54"/>
  <c r="N53"/>
  <c r="R49"/>
  <c r="I46"/>
  <c r="F45"/>
  <c r="Q55"/>
  <c r="R50"/>
  <c r="N46"/>
  <c r="J42"/>
  <c r="F51"/>
  <c r="J47"/>
  <c r="I44"/>
  <c r="M53"/>
  <c r="M51"/>
  <c r="M49"/>
  <c r="M45"/>
  <c r="N45"/>
  <c r="Q47"/>
  <c r="Q43"/>
  <c r="R51"/>
  <c r="Q50"/>
  <c r="Q42"/>
  <c r="R55"/>
  <c r="N43"/>
  <c r="R52"/>
  <c r="N48"/>
  <c r="J44"/>
  <c r="J54"/>
  <c r="R46"/>
  <c r="N42"/>
  <c r="N47"/>
  <c r="R43"/>
  <c r="R53"/>
  <c r="I50"/>
  <c r="F49"/>
  <c r="M46"/>
  <c r="I42"/>
  <c r="I47"/>
  <c r="R42"/>
  <c r="Q44"/>
  <c r="F50" i="20"/>
  <c r="F42"/>
  <c r="F47"/>
  <c r="F39"/>
  <c r="F44"/>
  <c r="F49"/>
  <c r="J40"/>
  <c r="J42"/>
  <c r="J41"/>
  <c r="J44"/>
  <c r="J45"/>
  <c r="J50"/>
  <c r="J47"/>
  <c r="J48"/>
  <c r="J49"/>
  <c r="J39"/>
  <c r="J46"/>
  <c r="J38"/>
  <c r="N43"/>
  <c r="G47"/>
  <c r="N46"/>
  <c r="N38"/>
  <c r="N48"/>
  <c r="N40"/>
  <c r="N45"/>
  <c r="N50"/>
  <c r="N42"/>
  <c r="N47"/>
  <c r="N39"/>
  <c r="K44"/>
  <c r="N44"/>
  <c r="N49"/>
  <c r="K47"/>
  <c r="L37"/>
  <c r="Q37"/>
  <c r="K45"/>
  <c r="K38"/>
  <c r="K39"/>
  <c r="K40"/>
  <c r="K48"/>
  <c r="P43"/>
  <c r="G42"/>
  <c r="G50"/>
  <c r="P39"/>
  <c r="G49"/>
  <c r="G39"/>
  <c r="G44"/>
  <c r="G45"/>
  <c r="G41"/>
  <c r="G46"/>
  <c r="G38"/>
  <c r="G43"/>
  <c r="G48"/>
  <c r="R44"/>
  <c r="R49"/>
  <c r="R41"/>
  <c r="R50"/>
  <c r="R42"/>
  <c r="R47"/>
  <c r="R39"/>
  <c r="R46"/>
  <c r="R38"/>
  <c r="R43"/>
  <c r="R48"/>
  <c r="R40"/>
  <c r="P37"/>
  <c r="P42"/>
  <c r="K41"/>
  <c r="K46"/>
  <c r="K49"/>
  <c r="H46"/>
  <c r="O43"/>
  <c r="H40"/>
  <c r="H39"/>
  <c r="O44"/>
  <c r="H44"/>
  <c r="H43"/>
  <c r="H49"/>
  <c r="O49"/>
  <c r="O46"/>
  <c r="H50"/>
  <c r="H41"/>
  <c r="H47"/>
  <c r="O39"/>
  <c r="H37"/>
  <c r="H42"/>
  <c r="H48"/>
  <c r="H45"/>
  <c r="O41"/>
  <c r="O40"/>
  <c r="P46"/>
  <c r="P47"/>
  <c r="P50"/>
  <c r="Q50"/>
  <c r="Q44"/>
  <c r="O45"/>
  <c r="O48"/>
  <c r="O38"/>
  <c r="Q42"/>
  <c r="M37"/>
  <c r="P40"/>
  <c r="P44"/>
  <c r="P48"/>
  <c r="P41"/>
  <c r="P45"/>
  <c r="P49"/>
  <c r="Q46"/>
  <c r="L49"/>
  <c r="L44"/>
  <c r="L41"/>
  <c r="M48"/>
  <c r="L46"/>
  <c r="L43"/>
  <c r="O47"/>
  <c r="O50"/>
  <c r="K43"/>
  <c r="K50"/>
  <c r="Q39"/>
  <c r="L40"/>
  <c r="L48"/>
  <c r="L45"/>
  <c r="L42"/>
  <c r="L50"/>
  <c r="L39"/>
  <c r="L47"/>
  <c r="Q43"/>
  <c r="M47"/>
  <c r="M44"/>
  <c r="Q48"/>
  <c r="Q47"/>
  <c r="M46"/>
  <c r="M41"/>
  <c r="M49"/>
  <c r="Q38"/>
  <c r="Q45"/>
  <c r="I47"/>
  <c r="M40"/>
  <c r="M39"/>
  <c r="Q40"/>
  <c r="Q49"/>
  <c r="I46"/>
  <c r="I48"/>
  <c r="I39"/>
  <c r="I50"/>
  <c r="I49"/>
  <c r="I41"/>
  <c r="I40"/>
  <c r="I38"/>
  <c r="I43"/>
  <c r="M43"/>
  <c r="I37"/>
  <c r="I42"/>
  <c r="I44"/>
  <c r="M50"/>
  <c r="M42"/>
  <c r="M45"/>
  <c r="F37"/>
  <c r="K37"/>
  <c r="O37"/>
  <c r="N37"/>
  <c r="J37"/>
  <c r="R37"/>
  <c r="G37"/>
  <c r="K32" i="19"/>
  <c r="G39"/>
  <c r="G34"/>
  <c r="K40"/>
  <c r="K33"/>
  <c r="G32"/>
  <c r="G33"/>
  <c r="G31"/>
  <c r="G35"/>
  <c r="G37"/>
  <c r="G38"/>
  <c r="K31"/>
  <c r="K39"/>
  <c r="K38"/>
  <c r="K36"/>
  <c r="K37"/>
  <c r="K35"/>
  <c r="H31"/>
  <c r="H38"/>
  <c r="P40"/>
  <c r="P37"/>
  <c r="I33"/>
  <c r="L39"/>
  <c r="O33"/>
  <c r="L32"/>
  <c r="L31"/>
  <c r="I40"/>
  <c r="L38"/>
  <c r="P34"/>
  <c r="P32"/>
  <c r="P39"/>
  <c r="H33"/>
  <c r="O31"/>
  <c r="O32"/>
  <c r="G36"/>
  <c r="L40"/>
  <c r="L33"/>
  <c r="F32"/>
  <c r="O39"/>
  <c r="O38"/>
  <c r="O40"/>
  <c r="P31"/>
  <c r="P33"/>
  <c r="P38"/>
  <c r="H34"/>
  <c r="H35"/>
  <c r="O36"/>
  <c r="L35"/>
  <c r="O37"/>
  <c r="L36"/>
  <c r="L37"/>
  <c r="H36"/>
  <c r="H37"/>
  <c r="O35"/>
  <c r="P35"/>
  <c r="H39"/>
  <c r="H40"/>
  <c r="R35"/>
  <c r="J31"/>
  <c r="J36"/>
  <c r="R36"/>
  <c r="Q33"/>
  <c r="J37"/>
  <c r="I39"/>
  <c r="J34"/>
  <c r="I31"/>
  <c r="J33"/>
  <c r="Q39"/>
  <c r="R34"/>
  <c r="M38"/>
  <c r="M36"/>
  <c r="M34"/>
  <c r="M32"/>
  <c r="Q38"/>
  <c r="Q36"/>
  <c r="Q34"/>
  <c r="Q32"/>
  <c r="F40"/>
  <c r="M37"/>
  <c r="N32"/>
  <c r="N33"/>
  <c r="N38"/>
  <c r="Q40"/>
  <c r="J39"/>
  <c r="J40"/>
  <c r="Q37"/>
  <c r="N36"/>
  <c r="R32"/>
  <c r="R37"/>
  <c r="R33"/>
  <c r="R38"/>
  <c r="F34"/>
  <c r="M31"/>
  <c r="F31"/>
  <c r="I38"/>
  <c r="I36"/>
  <c r="I34"/>
  <c r="I32"/>
  <c r="N39"/>
  <c r="N35"/>
  <c r="N40"/>
  <c r="F37"/>
  <c r="F38"/>
  <c r="M35"/>
  <c r="F39"/>
  <c r="F35"/>
  <c r="N31"/>
  <c r="R39"/>
  <c r="R40"/>
  <c r="I37"/>
  <c r="F36"/>
  <c r="M33"/>
  <c r="J32"/>
  <c r="N37"/>
  <c r="M39"/>
  <c r="J38"/>
  <c r="Q35"/>
  <c r="M40"/>
  <c r="K38" i="18"/>
  <c r="K36"/>
  <c r="K31"/>
  <c r="K33"/>
  <c r="K35"/>
  <c r="K39"/>
  <c r="K32"/>
  <c r="K40"/>
  <c r="K37"/>
  <c r="R40"/>
  <c r="J33"/>
  <c r="R37"/>
  <c r="J38"/>
  <c r="Q40"/>
  <c r="J32"/>
  <c r="J39"/>
  <c r="J40"/>
  <c r="I34"/>
  <c r="N36"/>
  <c r="R39"/>
  <c r="I37"/>
  <c r="Q32"/>
  <c r="N35"/>
  <c r="F36"/>
  <c r="Q36"/>
  <c r="F35"/>
  <c r="N38"/>
  <c r="J31"/>
  <c r="I38"/>
  <c r="I33"/>
  <c r="N37"/>
  <c r="AB10"/>
  <c r="Y11"/>
  <c r="AC10"/>
  <c r="AD10"/>
  <c r="Z10"/>
  <c r="AA10"/>
  <c r="AB7"/>
  <c r="Y8"/>
  <c r="AC7"/>
  <c r="AD7"/>
  <c r="Z7"/>
  <c r="AA7"/>
  <c r="AB12"/>
  <c r="AC12"/>
  <c r="AD12"/>
  <c r="Z12"/>
  <c r="AA12"/>
  <c r="AB8"/>
  <c r="Y9"/>
  <c r="AC8"/>
  <c r="AD8"/>
  <c r="Z8"/>
  <c r="AA8"/>
  <c r="AB4"/>
  <c r="Y5"/>
  <c r="AC4"/>
  <c r="AD4"/>
  <c r="Z4"/>
  <c r="AA4"/>
  <c r="M35"/>
  <c r="R34"/>
  <c r="F34"/>
  <c r="R36"/>
  <c r="M38"/>
  <c r="Q35"/>
  <c r="Q31"/>
  <c r="R35"/>
  <c r="F40"/>
  <c r="J37"/>
  <c r="N34"/>
  <c r="F32"/>
  <c r="I40"/>
  <c r="Q38"/>
  <c r="M37"/>
  <c r="I36"/>
  <c r="Q34"/>
  <c r="M33"/>
  <c r="I32"/>
  <c r="F39"/>
  <c r="J36"/>
  <c r="N33"/>
  <c r="F31"/>
  <c r="R32"/>
  <c r="AB6"/>
  <c r="Y7"/>
  <c r="AC6"/>
  <c r="AD6"/>
  <c r="Z6"/>
  <c r="AA6"/>
  <c r="AB11"/>
  <c r="Y12"/>
  <c r="AC11"/>
  <c r="AD11"/>
  <c r="Z11"/>
  <c r="AA11"/>
  <c r="Y4"/>
  <c r="AC3"/>
  <c r="AD3"/>
  <c r="AB9"/>
  <c r="Y10"/>
  <c r="AC9"/>
  <c r="AD9"/>
  <c r="Z9"/>
  <c r="AA9"/>
  <c r="AB5"/>
  <c r="Y6"/>
  <c r="AC5"/>
  <c r="AD5"/>
  <c r="Z5"/>
  <c r="AA5"/>
  <c r="M39"/>
  <c r="M31"/>
  <c r="Q39"/>
  <c r="M34"/>
  <c r="R38"/>
  <c r="F33"/>
  <c r="R33"/>
  <c r="N40"/>
  <c r="F38"/>
  <c r="J35"/>
  <c r="N32"/>
  <c r="M40"/>
  <c r="I39"/>
  <c r="Q37"/>
  <c r="M36"/>
  <c r="I35"/>
  <c r="N39"/>
  <c r="R31" i="17"/>
  <c r="R35" s="1"/>
  <c r="AB11"/>
  <c r="X12"/>
  <c r="Y12"/>
  <c r="AA11"/>
  <c r="AC11"/>
  <c r="Z11"/>
  <c r="X11"/>
  <c r="AC8"/>
  <c r="X8"/>
  <c r="Y8"/>
  <c r="X9"/>
  <c r="AA8"/>
  <c r="Z8"/>
  <c r="AB8"/>
  <c r="F35"/>
  <c r="Q35"/>
  <c r="H35"/>
  <c r="M35"/>
  <c r="I35"/>
  <c r="Z4"/>
  <c r="X4"/>
  <c r="AA4"/>
  <c r="AB4"/>
  <c r="X5"/>
  <c r="AC4"/>
  <c r="Y4"/>
  <c r="L35"/>
  <c r="P35"/>
  <c r="J35"/>
  <c r="N35"/>
  <c r="G35"/>
  <c r="O35"/>
  <c r="K35"/>
  <c r="CM54" i="16"/>
  <c r="CM53"/>
  <c r="CM52"/>
  <c r="CM57"/>
  <c r="CM55"/>
  <c r="E22" l="1"/>
  <c r="E23"/>
  <c r="E33"/>
  <c r="E34"/>
  <c r="E35"/>
  <c r="E36"/>
  <c r="E37"/>
  <c r="E32"/>
  <c r="L5"/>
  <c r="E5" s="1"/>
  <c r="L4"/>
  <c r="E4" s="1"/>
  <c r="L3"/>
  <c r="E3" s="1"/>
  <c r="CG45"/>
  <c r="CD45"/>
  <c r="BO45"/>
  <c r="BF45"/>
  <c r="AW45"/>
  <c r="AN45"/>
  <c r="AE45"/>
  <c r="V45"/>
  <c r="M45"/>
  <c r="CO45" s="1"/>
  <c r="CD46"/>
  <c r="CC46"/>
  <c r="BO46"/>
  <c r="BF46"/>
  <c r="AW46"/>
  <c r="AN46"/>
  <c r="AE46"/>
  <c r="V46"/>
  <c r="M46"/>
  <c r="CD47"/>
  <c r="CG47" s="1"/>
  <c r="BO47"/>
  <c r="BF47"/>
  <c r="AW47"/>
  <c r="AN47"/>
  <c r="AE47"/>
  <c r="V47"/>
  <c r="M47"/>
  <c r="CD44"/>
  <c r="CC44"/>
  <c r="BO44"/>
  <c r="BF44"/>
  <c r="AW44"/>
  <c r="AN44"/>
  <c r="AE44"/>
  <c r="V44"/>
  <c r="M44"/>
  <c r="CE42"/>
  <c r="CD42"/>
  <c r="CC42"/>
  <c r="BO42"/>
  <c r="BF42"/>
  <c r="AW42"/>
  <c r="AN42"/>
  <c r="AE42"/>
  <c r="V42"/>
  <c r="M42"/>
  <c r="CE43"/>
  <c r="CD43"/>
  <c r="CC43"/>
  <c r="CG43" s="1"/>
  <c r="BO43"/>
  <c r="BF43"/>
  <c r="AW43"/>
  <c r="AN43"/>
  <c r="AE43"/>
  <c r="V43"/>
  <c r="M43"/>
  <c r="BV47" l="1"/>
  <c r="CN47" s="1"/>
  <c r="BR45"/>
  <c r="CJ45" s="1"/>
  <c r="BV45"/>
  <c r="CN45" s="1"/>
  <c r="CG42"/>
  <c r="CG46"/>
  <c r="BW44"/>
  <c r="CO44" s="1"/>
  <c r="CG44"/>
  <c r="BX43"/>
  <c r="E43" s="1"/>
  <c r="BS44"/>
  <c r="CK44" s="1"/>
  <c r="BW47"/>
  <c r="CO47" s="1"/>
  <c r="BV43"/>
  <c r="CN43" s="1"/>
  <c r="BX42"/>
  <c r="E42" s="1"/>
  <c r="BR47"/>
  <c r="CJ47" s="1"/>
  <c r="BV42"/>
  <c r="CN42" s="1"/>
  <c r="BW46"/>
  <c r="CO46" s="1"/>
  <c r="BU45"/>
  <c r="CM45" s="1"/>
  <c r="BT45"/>
  <c r="CL45" s="1"/>
  <c r="BX45"/>
  <c r="E45" s="1"/>
  <c r="BS45"/>
  <c r="CK45" s="1"/>
  <c r="BR46"/>
  <c r="CJ46" s="1"/>
  <c r="BV46"/>
  <c r="CN46" s="1"/>
  <c r="BU46"/>
  <c r="CM46" s="1"/>
  <c r="BT46"/>
  <c r="CL46" s="1"/>
  <c r="BX46"/>
  <c r="E46" s="1"/>
  <c r="BS46"/>
  <c r="CK46" s="1"/>
  <c r="BU47"/>
  <c r="CM47" s="1"/>
  <c r="BT47"/>
  <c r="CL47" s="1"/>
  <c r="BX47"/>
  <c r="E47" s="1"/>
  <c r="BS47"/>
  <c r="CK47" s="1"/>
  <c r="BR44"/>
  <c r="CJ44" s="1"/>
  <c r="BV44"/>
  <c r="CN44" s="1"/>
  <c r="BU44"/>
  <c r="CM44" s="1"/>
  <c r="BT44"/>
  <c r="CL44" s="1"/>
  <c r="BX44"/>
  <c r="E44" s="1"/>
  <c r="BS42"/>
  <c r="CK42" s="1"/>
  <c r="BW42"/>
  <c r="CO42" s="1"/>
  <c r="BR42"/>
  <c r="CJ42" s="1"/>
  <c r="BU42"/>
  <c r="CM42" s="1"/>
  <c r="BT42"/>
  <c r="CL42" s="1"/>
  <c r="BS43"/>
  <c r="CK43" s="1"/>
  <c r="BW43"/>
  <c r="CO43" s="1"/>
  <c r="BR43"/>
  <c r="CJ43" s="1"/>
  <c r="BU43"/>
  <c r="CM43" s="1"/>
  <c r="BT43"/>
  <c r="CL43" s="1"/>
  <c r="Y3"/>
  <c r="X5"/>
  <c r="X6"/>
  <c r="Y7"/>
  <c r="F13"/>
  <c r="G13"/>
  <c r="H13"/>
  <c r="I13"/>
  <c r="J13"/>
  <c r="K13"/>
  <c r="L13"/>
  <c r="F14"/>
  <c r="G14"/>
  <c r="H14"/>
  <c r="I14"/>
  <c r="J14"/>
  <c r="K14"/>
  <c r="L14"/>
  <c r="F15"/>
  <c r="G15"/>
  <c r="H15"/>
  <c r="I15"/>
  <c r="J15"/>
  <c r="K15"/>
  <c r="L15"/>
  <c r="F16"/>
  <c r="G16"/>
  <c r="G19" s="1"/>
  <c r="H16"/>
  <c r="H19" s="1"/>
  <c r="I16"/>
  <c r="J16"/>
  <c r="K16"/>
  <c r="L16"/>
  <c r="F17"/>
  <c r="G17"/>
  <c r="H17"/>
  <c r="I17"/>
  <c r="I19" s="1"/>
  <c r="J17"/>
  <c r="K17"/>
  <c r="L17"/>
  <c r="F18"/>
  <c r="G18"/>
  <c r="H18"/>
  <c r="I18"/>
  <c r="J18"/>
  <c r="K18"/>
  <c r="L18"/>
  <c r="F19"/>
  <c r="J19"/>
  <c r="E24"/>
  <c r="E25"/>
  <c r="E26"/>
  <c r="E27"/>
  <c r="E36" i="15"/>
  <c r="E35"/>
  <c r="E34"/>
  <c r="E33"/>
  <c r="E32"/>
  <c r="E31"/>
  <c r="L13"/>
  <c r="M13"/>
  <c r="L14"/>
  <c r="M14"/>
  <c r="L15"/>
  <c r="M15"/>
  <c r="L16"/>
  <c r="M16"/>
  <c r="L17"/>
  <c r="M17"/>
  <c r="L18"/>
  <c r="M18"/>
  <c r="E27"/>
  <c r="E26"/>
  <c r="E25"/>
  <c r="E24"/>
  <c r="E23"/>
  <c r="E22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E8"/>
  <c r="E7"/>
  <c r="S7" s="1"/>
  <c r="E6"/>
  <c r="E5"/>
  <c r="E4"/>
  <c r="E3"/>
  <c r="S3" s="1"/>
  <c r="AC3" i="13"/>
  <c r="AC4"/>
  <c r="AC5"/>
  <c r="AC6"/>
  <c r="AC7"/>
  <c r="AC8"/>
  <c r="AB3"/>
  <c r="AB4"/>
  <c r="AB5"/>
  <c r="AB6"/>
  <c r="AB7"/>
  <c r="AB8"/>
  <c r="Y4"/>
  <c r="Y5"/>
  <c r="Y6"/>
  <c r="Y7"/>
  <c r="Y8"/>
  <c r="AA4"/>
  <c r="AA5"/>
  <c r="AA6"/>
  <c r="AA7"/>
  <c r="AA8"/>
  <c r="Z4"/>
  <c r="Z5"/>
  <c r="Z6"/>
  <c r="Z7"/>
  <c r="Z8"/>
  <c r="X5"/>
  <c r="X6"/>
  <c r="X7"/>
  <c r="X8"/>
  <c r="X4"/>
  <c r="E4"/>
  <c r="E5"/>
  <c r="E6"/>
  <c r="E7"/>
  <c r="E8"/>
  <c r="E3"/>
  <c r="F18"/>
  <c r="G18"/>
  <c r="H18"/>
  <c r="I18"/>
  <c r="J18"/>
  <c r="K18"/>
  <c r="L18"/>
  <c r="M18"/>
  <c r="N18"/>
  <c r="O18"/>
  <c r="P18"/>
  <c r="Q18"/>
  <c r="E27"/>
  <c r="I22" i="16" l="1"/>
  <c r="I23"/>
  <c r="G22"/>
  <c r="G23"/>
  <c r="H22"/>
  <c r="H23"/>
  <c r="J26"/>
  <c r="J23"/>
  <c r="J22"/>
  <c r="F22"/>
  <c r="F23"/>
  <c r="F25"/>
  <c r="CP47"/>
  <c r="L19"/>
  <c r="I27"/>
  <c r="I25"/>
  <c r="K19"/>
  <c r="T6"/>
  <c r="F24"/>
  <c r="J25"/>
  <c r="V4"/>
  <c r="J27"/>
  <c r="G27"/>
  <c r="H26"/>
  <c r="H25"/>
  <c r="G25"/>
  <c r="F27"/>
  <c r="F26"/>
  <c r="J24"/>
  <c r="H27"/>
  <c r="H24"/>
  <c r="CP45"/>
  <c r="CP46"/>
  <c r="CP44"/>
  <c r="CP42"/>
  <c r="CP43"/>
  <c r="I26"/>
  <c r="I24"/>
  <c r="V8"/>
  <c r="G26"/>
  <c r="G24"/>
  <c r="X3"/>
  <c r="U4"/>
  <c r="Y4"/>
  <c r="V5"/>
  <c r="W6"/>
  <c r="T7"/>
  <c r="X7"/>
  <c r="U8"/>
  <c r="Y8"/>
  <c r="T4"/>
  <c r="X4"/>
  <c r="U5"/>
  <c r="Y5"/>
  <c r="V6"/>
  <c r="W7"/>
  <c r="T8"/>
  <c r="X8"/>
  <c r="W4"/>
  <c r="T5"/>
  <c r="U6"/>
  <c r="Y6"/>
  <c r="V7"/>
  <c r="W8"/>
  <c r="W5"/>
  <c r="U7"/>
  <c r="N7" i="15"/>
  <c r="O8"/>
  <c r="L19"/>
  <c r="L24" s="1"/>
  <c r="M19"/>
  <c r="M27" s="1"/>
  <c r="P8"/>
  <c r="P4"/>
  <c r="R7"/>
  <c r="G19"/>
  <c r="G23" s="1"/>
  <c r="K19"/>
  <c r="K26" s="1"/>
  <c r="N6"/>
  <c r="R3"/>
  <c r="F19"/>
  <c r="F23" s="1"/>
  <c r="J19"/>
  <c r="J23" s="1"/>
  <c r="S5"/>
  <c r="R4"/>
  <c r="P5"/>
  <c r="S8"/>
  <c r="I19"/>
  <c r="I23" s="1"/>
  <c r="S4"/>
  <c r="O4"/>
  <c r="O5"/>
  <c r="R8"/>
  <c r="H19"/>
  <c r="H22" s="1"/>
  <c r="G27"/>
  <c r="N4"/>
  <c r="Q7"/>
  <c r="N8"/>
  <c r="Q4"/>
  <c r="N5"/>
  <c r="R5"/>
  <c r="O6"/>
  <c r="S6"/>
  <c r="P7"/>
  <c r="Q8"/>
  <c r="P6"/>
  <c r="Q5"/>
  <c r="R6"/>
  <c r="O7"/>
  <c r="Q6"/>
  <c r="O13" i="13"/>
  <c r="P13"/>
  <c r="Q13"/>
  <c r="O14"/>
  <c r="P14"/>
  <c r="Q14"/>
  <c r="O15"/>
  <c r="P15"/>
  <c r="Q15"/>
  <c r="O16"/>
  <c r="P16"/>
  <c r="Q16"/>
  <c r="O17"/>
  <c r="P17"/>
  <c r="Q17"/>
  <c r="E26"/>
  <c r="E25"/>
  <c r="E24"/>
  <c r="E23"/>
  <c r="E22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N13"/>
  <c r="M13"/>
  <c r="L13"/>
  <c r="K13"/>
  <c r="J13"/>
  <c r="I13"/>
  <c r="H13"/>
  <c r="G13"/>
  <c r="F13"/>
  <c r="E9" i="12"/>
  <c r="E8"/>
  <c r="E7"/>
  <c r="E6"/>
  <c r="E5"/>
  <c r="E4"/>
  <c r="E3"/>
  <c r="E30"/>
  <c r="E29"/>
  <c r="E28"/>
  <c r="E27"/>
  <c r="E26"/>
  <c r="E25"/>
  <c r="E24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L21" s="1"/>
  <c r="K14"/>
  <c r="J14"/>
  <c r="I14"/>
  <c r="H14"/>
  <c r="H21" s="1"/>
  <c r="G14"/>
  <c r="F14"/>
  <c r="K22" i="16" l="1"/>
  <c r="K23"/>
  <c r="L25"/>
  <c r="L22"/>
  <c r="L23"/>
  <c r="L26"/>
  <c r="L27"/>
  <c r="L24"/>
  <c r="K27"/>
  <c r="K26"/>
  <c r="K25"/>
  <c r="K24"/>
  <c r="K27" i="15"/>
  <c r="L26"/>
  <c r="M22"/>
  <c r="L25"/>
  <c r="M25"/>
  <c r="I22"/>
  <c r="L22"/>
  <c r="M26"/>
  <c r="L23"/>
  <c r="M23"/>
  <c r="M24"/>
  <c r="L27"/>
  <c r="I25"/>
  <c r="J24"/>
  <c r="K24"/>
  <c r="K22"/>
  <c r="K25"/>
  <c r="K23"/>
  <c r="J27"/>
  <c r="H23"/>
  <c r="F24"/>
  <c r="F27"/>
  <c r="H24"/>
  <c r="H27"/>
  <c r="F22"/>
  <c r="F25"/>
  <c r="G22"/>
  <c r="F26"/>
  <c r="J25"/>
  <c r="I24"/>
  <c r="G25"/>
  <c r="I27"/>
  <c r="G26"/>
  <c r="J22"/>
  <c r="J26"/>
  <c r="G24"/>
  <c r="H25"/>
  <c r="I26"/>
  <c r="H26"/>
  <c r="Q19" i="13"/>
  <c r="Q26" s="1"/>
  <c r="P19"/>
  <c r="P27" s="1"/>
  <c r="F19"/>
  <c r="F22" s="1"/>
  <c r="J19"/>
  <c r="N19"/>
  <c r="O19"/>
  <c r="O24" s="1"/>
  <c r="I19"/>
  <c r="I27" s="1"/>
  <c r="M19"/>
  <c r="H19"/>
  <c r="L19"/>
  <c r="K19"/>
  <c r="K27" s="1"/>
  <c r="G19"/>
  <c r="G21" i="12"/>
  <c r="I21"/>
  <c r="I29" s="1"/>
  <c r="H26"/>
  <c r="L27"/>
  <c r="L28"/>
  <c r="H29"/>
  <c r="H30"/>
  <c r="G28"/>
  <c r="G29"/>
  <c r="G25"/>
  <c r="G27"/>
  <c r="I27"/>
  <c r="L25"/>
  <c r="H27"/>
  <c r="G30"/>
  <c r="I28"/>
  <c r="H25"/>
  <c r="H28"/>
  <c r="L29"/>
  <c r="L30"/>
  <c r="L26"/>
  <c r="G26"/>
  <c r="K21"/>
  <c r="F21"/>
  <c r="F24" s="1"/>
  <c r="J21"/>
  <c r="J25" s="1"/>
  <c r="N21"/>
  <c r="N26" s="1"/>
  <c r="H24"/>
  <c r="L24"/>
  <c r="G24"/>
  <c r="M21"/>
  <c r="M26" s="1"/>
  <c r="P22" i="13" l="1"/>
  <c r="F25"/>
  <c r="O23"/>
  <c r="Q25"/>
  <c r="Q22"/>
  <c r="Q24"/>
  <c r="J25"/>
  <c r="P24"/>
  <c r="P25"/>
  <c r="G23"/>
  <c r="G27"/>
  <c r="H25"/>
  <c r="H27"/>
  <c r="J24"/>
  <c r="J27"/>
  <c r="L26"/>
  <c r="L27"/>
  <c r="N24"/>
  <c r="N27"/>
  <c r="Q23"/>
  <c r="Q27"/>
  <c r="P26"/>
  <c r="P23"/>
  <c r="M27"/>
  <c r="O26"/>
  <c r="O27"/>
  <c r="F23"/>
  <c r="F27"/>
  <c r="J22"/>
  <c r="N22"/>
  <c r="N25"/>
  <c r="O25"/>
  <c r="J26"/>
  <c r="J23"/>
  <c r="O22"/>
  <c r="F26"/>
  <c r="N23"/>
  <c r="F24"/>
  <c r="N26"/>
  <c r="I26"/>
  <c r="I22"/>
  <c r="I24"/>
  <c r="L23"/>
  <c r="H24"/>
  <c r="L25"/>
  <c r="M25"/>
  <c r="H22"/>
  <c r="L24"/>
  <c r="H26"/>
  <c r="L22"/>
  <c r="M26"/>
  <c r="M24"/>
  <c r="M22"/>
  <c r="G25"/>
  <c r="I23"/>
  <c r="G26"/>
  <c r="G24"/>
  <c r="G22"/>
  <c r="K26"/>
  <c r="K22"/>
  <c r="K24"/>
  <c r="H23"/>
  <c r="K25"/>
  <c r="M23"/>
  <c r="I25"/>
  <c r="K23"/>
  <c r="I24" i="12"/>
  <c r="I30"/>
  <c r="I25"/>
  <c r="I26"/>
  <c r="M24"/>
  <c r="K26"/>
  <c r="M28"/>
  <c r="M30"/>
  <c r="K28"/>
  <c r="N29"/>
  <c r="J28"/>
  <c r="F27"/>
  <c r="N25"/>
  <c r="J24"/>
  <c r="M25"/>
  <c r="M29"/>
  <c r="M27"/>
  <c r="K29"/>
  <c r="K25"/>
  <c r="K27"/>
  <c r="K30"/>
  <c r="F30"/>
  <c r="N28"/>
  <c r="J27"/>
  <c r="F26"/>
  <c r="N24"/>
  <c r="J30"/>
  <c r="F29"/>
  <c r="N27"/>
  <c r="J26"/>
  <c r="F25"/>
  <c r="N30"/>
  <c r="J29"/>
  <c r="F28"/>
  <c r="K24"/>
</calcChain>
</file>

<file path=xl/sharedStrings.xml><?xml version="1.0" encoding="utf-8"?>
<sst xmlns="http://schemas.openxmlformats.org/spreadsheetml/2006/main" count="791" uniqueCount="115">
  <si>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</si>
  <si>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</si>
  <si>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</si>
  <si>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</si>
  <si>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</si>
  <si>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</si>
  <si>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</si>
  <si>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</si>
  <si>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</si>
  <si>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</si>
  <si>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</si>
  <si>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</si>
  <si>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</si>
  <si>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</si>
  <si>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</si>
  <si>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</si>
  <si>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</si>
  <si>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</si>
  <si>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</si>
  <si>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</si>
  <si>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</si>
  <si>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</si>
  <si>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</si>
  <si>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</si>
  <si>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</si>
  <si>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>Robert "Franek" Frank</t>
  </si>
  <si>
    <t>Wojtek Frank</t>
  </si>
  <si>
    <t>Anita Nowicka</t>
  </si>
  <si>
    <t>Bielice</t>
  </si>
  <si>
    <t>Damian Kuczmaszewski</t>
  </si>
  <si>
    <t>Zürich</t>
  </si>
  <si>
    <t xml:space="preserve">do pierwszego </t>
  </si>
  <si>
    <t>Strata</t>
  </si>
  <si>
    <t>do następnego</t>
  </si>
  <si>
    <t>%</t>
  </si>
  <si>
    <t xml:space="preserve">do max </t>
  </si>
  <si>
    <t>MAX=</t>
  </si>
  <si>
    <t>Andrzej "Bosman" Szach</t>
  </si>
  <si>
    <t>Szczecin</t>
  </si>
  <si>
    <t>Ile Kości</t>
  </si>
  <si>
    <t>Sumy Rzutów z Kostek</t>
  </si>
  <si>
    <t>Średnie Auto</t>
  </si>
  <si>
    <t>K4</t>
  </si>
  <si>
    <t>K6</t>
  </si>
  <si>
    <t>K8</t>
  </si>
  <si>
    <t>K10</t>
  </si>
  <si>
    <t>K12</t>
  </si>
  <si>
    <t>K20</t>
  </si>
  <si>
    <t>Mateusz "Sambor" Labuda</t>
  </si>
  <si>
    <t>Sianów</t>
  </si>
  <si>
    <t>Robert "Hiszpan" Janik</t>
  </si>
  <si>
    <t>Ania "Talvi" Kleniewska</t>
  </si>
  <si>
    <t>Stadtlohn</t>
  </si>
  <si>
    <t>Suma Punktów</t>
  </si>
  <si>
    <t>Średnia z kostek wyliczona automatycznie</t>
  </si>
  <si>
    <t>Sumy rzeczywistych rzutów z Kostek zawodników</t>
  </si>
  <si>
    <t>Klasyfikacja generalna zgodnie z rzutami kostkami:</t>
  </si>
  <si>
    <t>Ilości Kości z trafień na turnieju</t>
  </si>
  <si>
    <t>Wszystkie dane z rozbiciem na poszczególne wyniki:</t>
  </si>
  <si>
    <t>Uczestnik</t>
  </si>
  <si>
    <t>X</t>
  </si>
  <si>
    <t>Robert S T</t>
  </si>
  <si>
    <t>Ania T</t>
  </si>
  <si>
    <t>Dorota Hunt</t>
  </si>
  <si>
    <t>Mateusz T</t>
  </si>
  <si>
    <t>Fazik Bb</t>
  </si>
  <si>
    <t>Robert indian t</t>
  </si>
  <si>
    <t>Oryginalne z formułami:</t>
  </si>
  <si>
    <t>Różnica %</t>
  </si>
  <si>
    <t>+5%</t>
  </si>
  <si>
    <t>+18,3%</t>
  </si>
  <si>
    <t>+6,9%</t>
  </si>
  <si>
    <t>+9,1%</t>
  </si>
  <si>
    <t>+9,7%</t>
  </si>
  <si>
    <t>-18,6%</t>
  </si>
  <si>
    <t>5s25m</t>
  </si>
  <si>
    <t>3s20m</t>
  </si>
  <si>
    <t>4s25m</t>
  </si>
  <si>
    <t>Rafał Augusewicz</t>
  </si>
  <si>
    <t>Marlena</t>
  </si>
  <si>
    <t>Luiza Ossowska</t>
  </si>
  <si>
    <t>Michał Danes</t>
  </si>
  <si>
    <t>Warszawa</t>
  </si>
  <si>
    <t>Bolek</t>
  </si>
  <si>
    <t>Radosław "Shogun" Wiśniewski</t>
  </si>
  <si>
    <t>Robert "Stanley" Stańczyk</t>
  </si>
  <si>
    <t>Paweł "Trzmiel" Gromadzki</t>
  </si>
  <si>
    <t>Marcin Walczak</t>
  </si>
  <si>
    <t>Kostiantyn Fedotov</t>
  </si>
  <si>
    <t>Maja Jęczkowska</t>
  </si>
  <si>
    <t>Lublin</t>
  </si>
  <si>
    <t>Marek Czerski</t>
  </si>
  <si>
    <t>Bonin</t>
  </si>
  <si>
    <t>Paweł Kikel</t>
  </si>
  <si>
    <t>Joanna Mazur</t>
  </si>
  <si>
    <t>Łukasz Szczygieł</t>
  </si>
  <si>
    <t>Bönnigheim</t>
  </si>
  <si>
    <t>Amelia Szczygieł</t>
  </si>
  <si>
    <t>Iwona Orońska</t>
  </si>
  <si>
    <t>Piotr Oroński</t>
  </si>
  <si>
    <t>Jolanta "Fox" Lisowska</t>
  </si>
  <si>
    <t>Kacper Zawalski</t>
  </si>
  <si>
    <t>Maciek Chmielewski</t>
  </si>
  <si>
    <t>Paweł Bazylczyk</t>
  </si>
  <si>
    <t>Szczecinek</t>
  </si>
  <si>
    <t>Piotr Jezierski</t>
  </si>
  <si>
    <t>Krystian Stępień</t>
  </si>
  <si>
    <t>Gdynia</t>
  </si>
  <si>
    <t>"Trudność" Konkurencji:</t>
  </si>
  <si>
    <t>Maciej "Macias" Chmielewski</t>
  </si>
  <si>
    <t>25 metrów</t>
  </si>
  <si>
    <t>20 metrów</t>
  </si>
  <si>
    <t>15 metrów</t>
  </si>
  <si>
    <t>10 metrów</t>
  </si>
  <si>
    <t>5 metrów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</si>
</sst>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%"/>
  </numFmts>
  <fonts count="12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0"/>
      <color rgb="FF1D1B10"/>
      <name val="Arial"/>
      <charset val="238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rgb="FFEEECE1"/>
        <bgColor indexed="55"/>
      </patternFill>
    </fill>
    <fill>
      <patternFill patternType="solid">
        <fgColor rgb="FFEEECE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double">
        <color indexed="64"/>
      </right>
      <top style="thin">
        <color rgb="FF1D1B10"/>
      </top>
      <bottom style="thin">
        <color rgb="FF1D1B10"/>
      </bottom>
      <diagonal/>
    </border>
    <border>
      <left style="double">
        <color indexed="64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5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3" fillId="0" borderId="0" xfId="0" applyNumberFormat="1" applyFont="1" applyFill="1"/>
    <xf numFmtId="164" fontId="0" fillId="0" borderId="0" xfId="0" applyNumberFormat="1" applyFill="1"/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9" fillId="10" borderId="7" xfId="0" applyFont="1" applyFill="1" applyBorder="1" applyAlignment="1">
      <alignment horizontal="center"/>
    </xf>
    <xf numFmtId="0" fontId="9" fillId="10" borderId="6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0" borderId="8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49" fontId="0" fillId="12" borderId="1" xfId="0" applyNumberFormat="1" applyFill="1" applyBorder="1" applyAlignment="1">
      <alignment horizontal="center" vertical="center"/>
    </xf>
    <xf numFmtId="49" fontId="0" fillId="13" borderId="1" xfId="0" applyNumberForma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0" borderId="10" xfId="0" applyBorder="1"/>
    <xf numFmtId="0" fontId="0" fillId="16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76"/>
          <c:y val="3.9863574745464515E-2"/>
          <c:w val="0.713814057463360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'214 Listopad'!$E$25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'214 Listopad'!$F$25:$L$25</c:f>
              <c:numCache>
                <c:formatCode>0.0000</c:formatCode>
                <c:ptCount val="7"/>
                <c:pt idx="0">
                  <c:v>0.92</c:v>
                </c:pt>
                <c:pt idx="1">
                  <c:v>0.8666666666666667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'214 Listopad'!$E$26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'214 Listopad'!$F$26:$L$26</c:f>
              <c:numCache>
                <c:formatCode>0.0000</c:formatCode>
                <c:ptCount val="7"/>
                <c:pt idx="0">
                  <c:v>1</c:v>
                </c:pt>
                <c:pt idx="1">
                  <c:v>1</c:v>
                </c:pt>
                <c:pt idx="2">
                  <c:v>0.9538461538461539</c:v>
                </c:pt>
                <c:pt idx="3">
                  <c:v>0.95652173913043481</c:v>
                </c:pt>
                <c:pt idx="4">
                  <c:v>0.97247706422018354</c:v>
                </c:pt>
                <c:pt idx="5">
                  <c:v>0.94444444444444442</c:v>
                </c:pt>
                <c:pt idx="6">
                  <c:v>0.92957746478873238</c:v>
                </c:pt>
              </c:numCache>
            </c:numRef>
          </c:val>
        </c:ser>
        <c:ser>
          <c:idx val="2"/>
          <c:order val="2"/>
          <c:tx>
            <c:strRef>
              <c:f>'214 Listopad'!$E$27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'214 Listopad'!$F$27:$L$27</c:f>
              <c:numCache>
                <c:formatCode>0.0000</c:formatCode>
                <c:ptCount val="7"/>
                <c:pt idx="0">
                  <c:v>0.88</c:v>
                </c:pt>
                <c:pt idx="1">
                  <c:v>0.71111111111111114</c:v>
                </c:pt>
                <c:pt idx="2">
                  <c:v>0.86153846153846159</c:v>
                </c:pt>
                <c:pt idx="3">
                  <c:v>0.69565217391304346</c:v>
                </c:pt>
                <c:pt idx="4">
                  <c:v>0.7155963302752294</c:v>
                </c:pt>
                <c:pt idx="5">
                  <c:v>0.72222222222222221</c:v>
                </c:pt>
                <c:pt idx="6">
                  <c:v>0.76760563380281688</c:v>
                </c:pt>
              </c:numCache>
            </c:numRef>
          </c:val>
        </c:ser>
        <c:ser>
          <c:idx val="3"/>
          <c:order val="3"/>
          <c:tx>
            <c:strRef>
              <c:f>'214 Listopad'!$E$28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'214 Listopad'!$F$28:$L$28</c:f>
              <c:numCache>
                <c:formatCode>0.0000</c:formatCode>
                <c:ptCount val="7"/>
                <c:pt idx="0">
                  <c:v>0.8</c:v>
                </c:pt>
                <c:pt idx="1">
                  <c:v>0.71111111111111114</c:v>
                </c:pt>
                <c:pt idx="2">
                  <c:v>0.58461538461538465</c:v>
                </c:pt>
                <c:pt idx="3">
                  <c:v>0.56521739130434778</c:v>
                </c:pt>
                <c:pt idx="4">
                  <c:v>0.61467889908256879</c:v>
                </c:pt>
                <c:pt idx="5">
                  <c:v>0.6428571428571429</c:v>
                </c:pt>
                <c:pt idx="6">
                  <c:v>0.6901408450704225</c:v>
                </c:pt>
              </c:numCache>
            </c:numRef>
          </c:val>
        </c:ser>
        <c:ser>
          <c:idx val="4"/>
          <c:order val="4"/>
          <c:tx>
            <c:strRef>
              <c:f>'214 Listopad'!$E$29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'214 Listopad'!$F$29:$L$29</c:f>
              <c:numCache>
                <c:formatCode>0.0000</c:formatCode>
                <c:ptCount val="7"/>
                <c:pt idx="0">
                  <c:v>0.64</c:v>
                </c:pt>
                <c:pt idx="1">
                  <c:v>0.6</c:v>
                </c:pt>
                <c:pt idx="2">
                  <c:v>0.6</c:v>
                </c:pt>
                <c:pt idx="3">
                  <c:v>0.59782608695652173</c:v>
                </c:pt>
                <c:pt idx="4">
                  <c:v>0.56880733944954132</c:v>
                </c:pt>
                <c:pt idx="5">
                  <c:v>0.58730158730158732</c:v>
                </c:pt>
                <c:pt idx="6">
                  <c:v>0.59154929577464788</c:v>
                </c:pt>
              </c:numCache>
            </c:numRef>
          </c:val>
        </c:ser>
        <c:ser>
          <c:idx val="5"/>
          <c:order val="5"/>
          <c:tx>
            <c:strRef>
              <c:f>'214 Listopad'!$E$30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'214 Listopad'!$F$30:$L$30</c:f>
              <c:numCache>
                <c:formatCode>0.0000</c:formatCode>
                <c:ptCount val="7"/>
                <c:pt idx="0">
                  <c:v>0.36</c:v>
                </c:pt>
                <c:pt idx="1">
                  <c:v>0.48888888888888887</c:v>
                </c:pt>
                <c:pt idx="2">
                  <c:v>0.49230769230769234</c:v>
                </c:pt>
                <c:pt idx="3">
                  <c:v>0.44565217391304346</c:v>
                </c:pt>
                <c:pt idx="4">
                  <c:v>0.46788990825688076</c:v>
                </c:pt>
                <c:pt idx="5">
                  <c:v>0.5</c:v>
                </c:pt>
                <c:pt idx="6">
                  <c:v>0.50704225352112675</c:v>
                </c:pt>
              </c:numCache>
            </c:numRef>
          </c:val>
        </c:ser>
        <c:ser>
          <c:idx val="6"/>
          <c:order val="6"/>
          <c:tx>
            <c:strRef>
              <c:f>'214 Listopad'!$E$31</c:f>
              <c:strCache>
                <c:ptCount val="1"/>
                <c:pt idx="0">
                  <c:v>Piotr Jezierski</c:v>
                </c:pt>
              </c:strCache>
            </c:strRef>
          </c:tx>
          <c:val>
            <c:numRef>
              <c:f>'214 Listopad'!$F$31:$L$31</c:f>
              <c:numCache>
                <c:formatCode>0.0000</c:formatCode>
                <c:ptCount val="7"/>
                <c:pt idx="0">
                  <c:v>0.28000000000000003</c:v>
                </c:pt>
                <c:pt idx="1">
                  <c:v>0.35555555555555557</c:v>
                </c:pt>
                <c:pt idx="2">
                  <c:v>0.24615384615384617</c:v>
                </c:pt>
                <c:pt idx="3">
                  <c:v>0.30434782608695654</c:v>
                </c:pt>
                <c:pt idx="4">
                  <c:v>0.37614678899082571</c:v>
                </c:pt>
                <c:pt idx="5">
                  <c:v>0.38095238095238093</c:v>
                </c:pt>
                <c:pt idx="6">
                  <c:v>0.39436619718309857</c:v>
                </c:pt>
              </c:numCache>
            </c:numRef>
          </c:val>
        </c:ser>
        <c:ser>
          <c:idx val="7"/>
          <c:order val="7"/>
          <c:tx>
            <c:strRef>
              <c:f>'214 Listopad'!#REF!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'214 Listopad'!#REF!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'214 Listopad'!#REF!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'214 Listopad'!#REF!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'214 Listopad'!#REF!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'214 Listopad'!#REF!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25837312"/>
        <c:axId val="125838848"/>
      </c:lineChart>
      <c:catAx>
        <c:axId val="125837312"/>
        <c:scaling>
          <c:orientation val="minMax"/>
        </c:scaling>
        <c:axPos val="b"/>
        <c:numFmt formatCode="General" sourceLinked="1"/>
        <c:tickLblPos val="nextTo"/>
        <c:crossAx val="125838848"/>
        <c:crosses val="autoZero"/>
        <c:auto val="1"/>
        <c:lblAlgn val="ctr"/>
        <c:lblOffset val="100"/>
      </c:catAx>
      <c:valAx>
        <c:axId val="12583884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25837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</c:legend>
    <c:plotVisOnly val="1"/>
    <c:dispBlanksAs val="gap"/>
  </c:chart>
  <c:printSettings>
    <c:headerFooter/>
    <c:pageMargins b="0.7500000000000091" l="0.70000000000000062" r="0.70000000000000062" t="0.750000000000009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93"/>
          <c:y val="3.9863574745464515E-2"/>
          <c:w val="0.713814057463360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'213 Październik'!$E$46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'213 Październik'!$F$46:$R$46</c:f>
              <c:numCache>
                <c:formatCode>0.0000</c:formatCode>
                <c:ptCount val="13"/>
                <c:pt idx="0">
                  <c:v>2</c:v>
                </c:pt>
                <c:pt idx="1">
                  <c:v>5</c:v>
                </c:pt>
                <c:pt idx="2">
                  <c:v>9</c:v>
                </c:pt>
                <c:pt idx="3">
                  <c:v>11</c:v>
                </c:pt>
                <c:pt idx="4">
                  <c:v>14</c:v>
                </c:pt>
                <c:pt idx="5">
                  <c:v>13</c:v>
                </c:pt>
                <c:pt idx="6">
                  <c:v>12</c:v>
                </c:pt>
                <c:pt idx="7">
                  <c:v>18</c:v>
                </c:pt>
                <c:pt idx="8">
                  <c:v>22</c:v>
                </c:pt>
                <c:pt idx="9">
                  <c:v>22</c:v>
                </c:pt>
                <c:pt idx="10">
                  <c:v>19</c:v>
                </c:pt>
                <c:pt idx="11">
                  <c:v>20</c:v>
                </c:pt>
                <c:pt idx="12">
                  <c:v>16</c:v>
                </c:pt>
              </c:numCache>
            </c:numRef>
          </c:val>
        </c:ser>
        <c:ser>
          <c:idx val="1"/>
          <c:order val="1"/>
          <c:tx>
            <c:strRef>
              <c:f>'213 Październik'!$E$47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'213 Październik'!$F$47:$R$47</c:f>
              <c:numCache>
                <c:formatCode>0.0000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9</c:v>
                </c:pt>
                <c:pt idx="4">
                  <c:v>11</c:v>
                </c:pt>
                <c:pt idx="5">
                  <c:v>17</c:v>
                </c:pt>
                <c:pt idx="6">
                  <c:v>16</c:v>
                </c:pt>
                <c:pt idx="7">
                  <c:v>18</c:v>
                </c:pt>
                <c:pt idx="8">
                  <c:v>22</c:v>
                </c:pt>
                <c:pt idx="9">
                  <c:v>18</c:v>
                </c:pt>
                <c:pt idx="10">
                  <c:v>18</c:v>
                </c:pt>
                <c:pt idx="11">
                  <c:v>15</c:v>
                </c:pt>
                <c:pt idx="12">
                  <c:v>15</c:v>
                </c:pt>
              </c:numCache>
            </c:numRef>
          </c:val>
        </c:ser>
        <c:ser>
          <c:idx val="2"/>
          <c:order val="2"/>
          <c:tx>
            <c:strRef>
              <c:f>'213 Październik'!$E$48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'213 Październik'!$F$48:$R$48</c:f>
              <c:numCache>
                <c:formatCode>0.0000</c:formatCode>
                <c:ptCount val="13"/>
                <c:pt idx="0">
                  <c:v>1</c:v>
                </c:pt>
                <c:pt idx="1">
                  <c:v>3</c:v>
                </c:pt>
                <c:pt idx="2">
                  <c:v>9</c:v>
                </c:pt>
                <c:pt idx="3">
                  <c:v>7</c:v>
                </c:pt>
                <c:pt idx="4">
                  <c:v>8</c:v>
                </c:pt>
                <c:pt idx="5">
                  <c:v>8</c:v>
                </c:pt>
                <c:pt idx="6">
                  <c:v>9</c:v>
                </c:pt>
                <c:pt idx="7">
                  <c:v>11</c:v>
                </c:pt>
                <c:pt idx="8">
                  <c:v>10</c:v>
                </c:pt>
                <c:pt idx="9">
                  <c:v>9</c:v>
                </c:pt>
                <c:pt idx="10">
                  <c:v>9</c:v>
                </c:pt>
                <c:pt idx="11">
                  <c:v>11</c:v>
                </c:pt>
                <c:pt idx="12">
                  <c:v>13</c:v>
                </c:pt>
              </c:numCache>
            </c:numRef>
          </c:val>
        </c:ser>
        <c:ser>
          <c:idx val="3"/>
          <c:order val="3"/>
          <c:tx>
            <c:strRef>
              <c:f>'213 Październik'!$E$49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'213 Październik'!$F$49:$R$49</c:f>
              <c:numCache>
                <c:formatCode>0.0000</c:formatCode>
                <c:ptCount val="13"/>
                <c:pt idx="0">
                  <c:v>3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4</c:v>
                </c:pt>
                <c:pt idx="9">
                  <c:v>5</c:v>
                </c:pt>
                <c:pt idx="10">
                  <c:v>8</c:v>
                </c:pt>
                <c:pt idx="11">
                  <c:v>10</c:v>
                </c:pt>
                <c:pt idx="12">
                  <c:v>8</c:v>
                </c:pt>
              </c:numCache>
            </c:numRef>
          </c:val>
        </c:ser>
        <c:ser>
          <c:idx val="4"/>
          <c:order val="4"/>
          <c:tx>
            <c:strRef>
              <c:f>'213 Październik'!$E$50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'213 Październik'!$F$50:$R$50</c:f>
              <c:numCache>
                <c:formatCode>0.0000</c:formatCode>
                <c:ptCount val="13"/>
                <c:pt idx="0">
                  <c:v>-4</c:v>
                </c:pt>
                <c:pt idx="1">
                  <c:v>-9</c:v>
                </c:pt>
                <c:pt idx="2">
                  <c:v>-9</c:v>
                </c:pt>
                <c:pt idx="3">
                  <c:v>-10</c:v>
                </c:pt>
                <c:pt idx="4">
                  <c:v>-11</c:v>
                </c:pt>
                <c:pt idx="5">
                  <c:v>-9</c:v>
                </c:pt>
                <c:pt idx="6">
                  <c:v>-8</c:v>
                </c:pt>
                <c:pt idx="7">
                  <c:v>-10</c:v>
                </c:pt>
                <c:pt idx="8">
                  <c:v>-8</c:v>
                </c:pt>
                <c:pt idx="9">
                  <c:v>-7</c:v>
                </c:pt>
                <c:pt idx="10">
                  <c:v>-6</c:v>
                </c:pt>
                <c:pt idx="11">
                  <c:v>-6</c:v>
                </c:pt>
                <c:pt idx="12">
                  <c:v>-1</c:v>
                </c:pt>
              </c:numCache>
            </c:numRef>
          </c:val>
        </c:ser>
        <c:ser>
          <c:idx val="5"/>
          <c:order val="5"/>
          <c:tx>
            <c:strRef>
              <c:f>'213 Październik'!$E$51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'213 Październik'!$F$51:$R$51</c:f>
              <c:numCache>
                <c:formatCode>0.0000</c:formatCode>
                <c:ptCount val="13"/>
                <c:pt idx="0">
                  <c:v>-7</c:v>
                </c:pt>
                <c:pt idx="1">
                  <c:v>-14</c:v>
                </c:pt>
                <c:pt idx="2">
                  <c:v>-14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-11</c:v>
                </c:pt>
                <c:pt idx="7">
                  <c:v>-11</c:v>
                </c:pt>
                <c:pt idx="8">
                  <c:v>-11</c:v>
                </c:pt>
                <c:pt idx="9">
                  <c:v>-12</c:v>
                </c:pt>
                <c:pt idx="10">
                  <c:v>-11</c:v>
                </c:pt>
                <c:pt idx="11">
                  <c:v>-9</c:v>
                </c:pt>
                <c:pt idx="12">
                  <c:v>-5</c:v>
                </c:pt>
              </c:numCache>
            </c:numRef>
          </c:val>
        </c:ser>
        <c:ser>
          <c:idx val="6"/>
          <c:order val="6"/>
          <c:tx>
            <c:strRef>
              <c:f>'213 Październik'!$E$52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'213 Październik'!$F$52:$R$52</c:f>
              <c:numCache>
                <c:formatCode>0.0000</c:formatCode>
                <c:ptCount val="13"/>
                <c:pt idx="0">
                  <c:v>-4</c:v>
                </c:pt>
                <c:pt idx="1">
                  <c:v>-6</c:v>
                </c:pt>
                <c:pt idx="2">
                  <c:v>-5</c:v>
                </c:pt>
                <c:pt idx="3">
                  <c:v>-5</c:v>
                </c:pt>
                <c:pt idx="4">
                  <c:v>-6</c:v>
                </c:pt>
                <c:pt idx="5">
                  <c:v>-4</c:v>
                </c:pt>
                <c:pt idx="6">
                  <c:v>-4</c:v>
                </c:pt>
                <c:pt idx="7">
                  <c:v>-8</c:v>
                </c:pt>
                <c:pt idx="8">
                  <c:v>-5</c:v>
                </c:pt>
                <c:pt idx="9">
                  <c:v>-3</c:v>
                </c:pt>
                <c:pt idx="10">
                  <c:v>-4</c:v>
                </c:pt>
                <c:pt idx="11">
                  <c:v>-4</c:v>
                </c:pt>
                <c:pt idx="12">
                  <c:v>-7</c:v>
                </c:pt>
              </c:numCache>
            </c:numRef>
          </c:val>
        </c:ser>
        <c:ser>
          <c:idx val="7"/>
          <c:order val="7"/>
          <c:tx>
            <c:strRef>
              <c:f>'213 Październik'!$E$53</c:f>
              <c:strCache>
                <c:ptCount val="1"/>
                <c:pt idx="0">
                  <c:v>Maciej "Macias" Chmielewski</c:v>
                </c:pt>
              </c:strCache>
            </c:strRef>
          </c:tx>
          <c:val>
            <c:numRef>
              <c:f>'213 Październik'!$F$53:$R$53</c:f>
              <c:numCache>
                <c:formatCode>0.0000</c:formatCode>
                <c:ptCount val="13"/>
                <c:pt idx="0">
                  <c:v>3</c:v>
                </c:pt>
                <c:pt idx="1">
                  <c:v>3</c:v>
                </c:pt>
                <c:pt idx="2">
                  <c:v>2</c:v>
                </c:pt>
                <c:pt idx="3">
                  <c:v>-5</c:v>
                </c:pt>
                <c:pt idx="4">
                  <c:v>-6</c:v>
                </c:pt>
                <c:pt idx="5">
                  <c:v>-8</c:v>
                </c:pt>
                <c:pt idx="6">
                  <c:v>-8</c:v>
                </c:pt>
                <c:pt idx="7">
                  <c:v>-4</c:v>
                </c:pt>
                <c:pt idx="8">
                  <c:v>-7</c:v>
                </c:pt>
                <c:pt idx="9">
                  <c:v>-7</c:v>
                </c:pt>
                <c:pt idx="10">
                  <c:v>-8</c:v>
                </c:pt>
                <c:pt idx="11">
                  <c:v>-8</c:v>
                </c:pt>
                <c:pt idx="12">
                  <c:v>-7</c:v>
                </c:pt>
              </c:numCache>
            </c:numRef>
          </c:val>
        </c:ser>
        <c:ser>
          <c:idx val="8"/>
          <c:order val="8"/>
          <c:tx>
            <c:strRef>
              <c:f>'213 Październik'!$E$54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'213 Październik'!$F$54:$R$54</c:f>
              <c:numCache>
                <c:formatCode>0.0000</c:formatCode>
                <c:ptCount val="13"/>
                <c:pt idx="0">
                  <c:v>-6</c:v>
                </c:pt>
                <c:pt idx="1">
                  <c:v>-7</c:v>
                </c:pt>
                <c:pt idx="2">
                  <c:v>-4</c:v>
                </c:pt>
                <c:pt idx="3">
                  <c:v>-4</c:v>
                </c:pt>
                <c:pt idx="4">
                  <c:v>-4</c:v>
                </c:pt>
                <c:pt idx="5">
                  <c:v>-8</c:v>
                </c:pt>
                <c:pt idx="6">
                  <c:v>-9</c:v>
                </c:pt>
                <c:pt idx="7">
                  <c:v>-9</c:v>
                </c:pt>
                <c:pt idx="8">
                  <c:v>-10</c:v>
                </c:pt>
                <c:pt idx="9">
                  <c:v>-9</c:v>
                </c:pt>
                <c:pt idx="10">
                  <c:v>-11</c:v>
                </c:pt>
                <c:pt idx="11">
                  <c:v>-11</c:v>
                </c:pt>
                <c:pt idx="12">
                  <c:v>-11</c:v>
                </c:pt>
              </c:numCache>
            </c:numRef>
          </c:val>
        </c:ser>
        <c:ser>
          <c:idx val="9"/>
          <c:order val="9"/>
          <c:tx>
            <c:strRef>
              <c:f>'213 Październik'!$E$55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'213 Październik'!$F$55:$R$55</c:f>
              <c:numCache>
                <c:formatCode>0.0000</c:formatCode>
                <c:ptCount val="13"/>
                <c:pt idx="0">
                  <c:v>-6</c:v>
                </c:pt>
                <c:pt idx="1">
                  <c:v>-12</c:v>
                </c:pt>
                <c:pt idx="2">
                  <c:v>-13</c:v>
                </c:pt>
                <c:pt idx="3">
                  <c:v>-12</c:v>
                </c:pt>
                <c:pt idx="4">
                  <c:v>-12</c:v>
                </c:pt>
                <c:pt idx="5">
                  <c:v>-10</c:v>
                </c:pt>
                <c:pt idx="6">
                  <c:v>-8</c:v>
                </c:pt>
                <c:pt idx="7">
                  <c:v>-8</c:v>
                </c:pt>
                <c:pt idx="8">
                  <c:v>-11</c:v>
                </c:pt>
                <c:pt idx="9">
                  <c:v>-10</c:v>
                </c:pt>
                <c:pt idx="10">
                  <c:v>-11</c:v>
                </c:pt>
                <c:pt idx="11">
                  <c:v>-11</c:v>
                </c:pt>
                <c:pt idx="12">
                  <c:v>-14</c:v>
                </c:pt>
              </c:numCache>
            </c:numRef>
          </c:val>
        </c:ser>
        <c:ser>
          <c:idx val="10"/>
          <c:order val="10"/>
          <c:tx>
            <c:strRef>
              <c:f>'213 Październik'!$E$56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'213 Październik'!$F$56:$R$56</c:f>
              <c:numCache>
                <c:formatCode>0.0000</c:formatCode>
                <c:ptCount val="13"/>
                <c:pt idx="0">
                  <c:v>-5</c:v>
                </c:pt>
                <c:pt idx="1">
                  <c:v>-8</c:v>
                </c:pt>
                <c:pt idx="2">
                  <c:v>-8</c:v>
                </c:pt>
                <c:pt idx="3">
                  <c:v>-9</c:v>
                </c:pt>
                <c:pt idx="4">
                  <c:v>-14</c:v>
                </c:pt>
                <c:pt idx="5">
                  <c:v>-15</c:v>
                </c:pt>
                <c:pt idx="6">
                  <c:v>-11</c:v>
                </c:pt>
                <c:pt idx="7">
                  <c:v>-12</c:v>
                </c:pt>
                <c:pt idx="8">
                  <c:v>-15</c:v>
                </c:pt>
                <c:pt idx="9">
                  <c:v>-18</c:v>
                </c:pt>
                <c:pt idx="10">
                  <c:v>-22</c:v>
                </c:pt>
                <c:pt idx="11">
                  <c:v>-19</c:v>
                </c:pt>
                <c:pt idx="12">
                  <c:v>-19</c:v>
                </c:pt>
              </c:numCache>
            </c:numRef>
          </c:val>
        </c:ser>
        <c:ser>
          <c:idx val="11"/>
          <c:order val="11"/>
          <c:tx>
            <c:strRef>
              <c:f>'213 Październik'!$E$57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'213 Październik'!$F$57:$R$57</c:f>
              <c:numCache>
                <c:formatCode>0.0000</c:formatCode>
                <c:ptCount val="13"/>
                <c:pt idx="0">
                  <c:v>-5</c:v>
                </c:pt>
                <c:pt idx="1">
                  <c:v>-11</c:v>
                </c:pt>
                <c:pt idx="2">
                  <c:v>-16</c:v>
                </c:pt>
                <c:pt idx="3">
                  <c:v>-14</c:v>
                </c:pt>
                <c:pt idx="4">
                  <c:v>-12</c:v>
                </c:pt>
                <c:pt idx="5">
                  <c:v>-13</c:v>
                </c:pt>
                <c:pt idx="6">
                  <c:v>-19</c:v>
                </c:pt>
                <c:pt idx="7">
                  <c:v>-21</c:v>
                </c:pt>
                <c:pt idx="8">
                  <c:v>-21</c:v>
                </c:pt>
                <c:pt idx="9">
                  <c:v>-20</c:v>
                </c:pt>
                <c:pt idx="10">
                  <c:v>-23</c:v>
                </c:pt>
                <c:pt idx="11">
                  <c:v>-27</c:v>
                </c:pt>
                <c:pt idx="12">
                  <c:v>-28</c:v>
                </c:pt>
              </c:numCache>
            </c:numRef>
          </c:val>
        </c:ser>
        <c:marker val="1"/>
        <c:axId val="127772544"/>
        <c:axId val="127774080"/>
      </c:lineChart>
      <c:catAx>
        <c:axId val="127772544"/>
        <c:scaling>
          <c:orientation val="minMax"/>
        </c:scaling>
        <c:axPos val="b"/>
        <c:numFmt formatCode="General" sourceLinked="1"/>
        <c:tickLblPos val="nextTo"/>
        <c:crossAx val="127774080"/>
        <c:crosses val="autoZero"/>
        <c:auto val="1"/>
        <c:lblAlgn val="ctr"/>
        <c:lblOffset val="100"/>
      </c:catAx>
      <c:valAx>
        <c:axId val="127774080"/>
        <c:scaling>
          <c:orientation val="minMax"/>
          <c:max val="25.1"/>
          <c:min val="-30.1"/>
        </c:scaling>
        <c:axPos val="l"/>
        <c:majorGridlines/>
        <c:numFmt formatCode="0.0" sourceLinked="0"/>
        <c:tickLblPos val="nextTo"/>
        <c:crossAx val="127772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580628046638479"/>
          <c:h val="0.88421428904220456"/>
        </c:manualLayout>
      </c:layout>
    </c:legend>
    <c:plotVisOnly val="1"/>
    <c:dispBlanksAs val="gap"/>
  </c:chart>
  <c:printSettings>
    <c:headerFooter/>
    <c:pageMargins b="0.75000000000000933" l="0.70000000000000062" r="0.70000000000000062" t="0.750000000000009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93"/>
          <c:y val="3.9863574745464515E-2"/>
          <c:w val="0.713814057463360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'212 Wrzesień'!$E$42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'212 Wrzesień'!$F$42:$U$42</c:f>
              <c:numCache>
                <c:formatCode>0.0000</c:formatCode>
                <c:ptCount val="16"/>
                <c:pt idx="0">
                  <c:v>1</c:v>
                </c:pt>
                <c:pt idx="1">
                  <c:v>1</c:v>
                </c:pt>
                <c:pt idx="2">
                  <c:v>0.93103448275862066</c:v>
                </c:pt>
                <c:pt idx="3">
                  <c:v>0.97297297297297303</c:v>
                </c:pt>
                <c:pt idx="4">
                  <c:v>0.93617021276595747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'212 Wrzesień'!$E$43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'212 Wrzesień'!$F$43:$U$43</c:f>
              <c:numCache>
                <c:formatCode>0.0000</c:formatCode>
                <c:ptCount val="16"/>
                <c:pt idx="0">
                  <c:v>0.5</c:v>
                </c:pt>
                <c:pt idx="1">
                  <c:v>0.7</c:v>
                </c:pt>
                <c:pt idx="2">
                  <c:v>0.65517241379310343</c:v>
                </c:pt>
                <c:pt idx="3">
                  <c:v>0.7567567567567568</c:v>
                </c:pt>
                <c:pt idx="4">
                  <c:v>0.7021276595744681</c:v>
                </c:pt>
                <c:pt idx="5">
                  <c:v>0.80769230769230771</c:v>
                </c:pt>
                <c:pt idx="6">
                  <c:v>0.83333333333333337</c:v>
                </c:pt>
                <c:pt idx="7">
                  <c:v>0.81159420289855078</c:v>
                </c:pt>
                <c:pt idx="8">
                  <c:v>0.83116883116883122</c:v>
                </c:pt>
                <c:pt idx="9">
                  <c:v>0.82758620689655171</c:v>
                </c:pt>
                <c:pt idx="10">
                  <c:v>0.898876404494382</c:v>
                </c:pt>
                <c:pt idx="11">
                  <c:v>0.96703296703296704</c:v>
                </c:pt>
                <c:pt idx="12">
                  <c:v>0.93069306930693074</c:v>
                </c:pt>
                <c:pt idx="13">
                  <c:v>0.95412844036697253</c:v>
                </c:pt>
                <c:pt idx="14">
                  <c:v>0.95614035087719296</c:v>
                </c:pt>
                <c:pt idx="15">
                  <c:v>0.95833333333333337</c:v>
                </c:pt>
              </c:numCache>
            </c:numRef>
          </c:val>
        </c:ser>
        <c:ser>
          <c:idx val="2"/>
          <c:order val="2"/>
          <c:tx>
            <c:strRef>
              <c:f>'212 Wrzesień'!$E$44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'212 Wrzesień'!$F$44:$U$44</c:f>
              <c:numCache>
                <c:formatCode>0.0000</c:formatCode>
                <c:ptCount val="16"/>
                <c:pt idx="0">
                  <c:v>1</c:v>
                </c:pt>
                <c:pt idx="1">
                  <c:v>0.95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0.96153846153846156</c:v>
                </c:pt>
                <c:pt idx="6">
                  <c:v>0.96666666666666667</c:v>
                </c:pt>
                <c:pt idx="7">
                  <c:v>0.98550724637681164</c:v>
                </c:pt>
                <c:pt idx="8">
                  <c:v>0.98701298701298701</c:v>
                </c:pt>
                <c:pt idx="9">
                  <c:v>0.96551724137931039</c:v>
                </c:pt>
                <c:pt idx="10">
                  <c:v>0.9662921348314607</c:v>
                </c:pt>
                <c:pt idx="11">
                  <c:v>0.96703296703296704</c:v>
                </c:pt>
                <c:pt idx="12">
                  <c:v>0.92079207920792083</c:v>
                </c:pt>
                <c:pt idx="13">
                  <c:v>0.8990825688073395</c:v>
                </c:pt>
                <c:pt idx="14">
                  <c:v>0.90350877192982459</c:v>
                </c:pt>
                <c:pt idx="15">
                  <c:v>0.92500000000000004</c:v>
                </c:pt>
              </c:numCache>
            </c:numRef>
          </c:val>
        </c:ser>
        <c:ser>
          <c:idx val="3"/>
          <c:order val="3"/>
          <c:tx>
            <c:strRef>
              <c:f>'212 Wrzesień'!$E$45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'212 Wrzesień'!$F$45:$U$45</c:f>
              <c:numCache>
                <c:formatCode>0.0000</c:formatCode>
                <c:ptCount val="16"/>
                <c:pt idx="0">
                  <c:v>0.2</c:v>
                </c:pt>
                <c:pt idx="1">
                  <c:v>0.5</c:v>
                </c:pt>
                <c:pt idx="2">
                  <c:v>0.68965517241379315</c:v>
                </c:pt>
                <c:pt idx="3">
                  <c:v>0.7567567567567568</c:v>
                </c:pt>
                <c:pt idx="4">
                  <c:v>0.7021276595744681</c:v>
                </c:pt>
                <c:pt idx="5">
                  <c:v>0.78846153846153844</c:v>
                </c:pt>
                <c:pt idx="6">
                  <c:v>0.81666666666666665</c:v>
                </c:pt>
                <c:pt idx="7">
                  <c:v>0.85507246376811596</c:v>
                </c:pt>
                <c:pt idx="8">
                  <c:v>0.87012987012987009</c:v>
                </c:pt>
                <c:pt idx="9">
                  <c:v>0.83908045977011492</c:v>
                </c:pt>
                <c:pt idx="10">
                  <c:v>0.93258426966292129</c:v>
                </c:pt>
                <c:pt idx="11">
                  <c:v>0.91208791208791207</c:v>
                </c:pt>
                <c:pt idx="12">
                  <c:v>0.87128712871287128</c:v>
                </c:pt>
                <c:pt idx="13">
                  <c:v>0.88073394495412849</c:v>
                </c:pt>
                <c:pt idx="14">
                  <c:v>0.84210526315789469</c:v>
                </c:pt>
                <c:pt idx="15">
                  <c:v>0.8666666666666667</c:v>
                </c:pt>
              </c:numCache>
            </c:numRef>
          </c:val>
        </c:ser>
        <c:ser>
          <c:idx val="4"/>
          <c:order val="4"/>
          <c:tx>
            <c:strRef>
              <c:f>'212 Wrzesień'!$E$46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'212 Wrzesień'!$F$46:$U$46</c:f>
              <c:numCache>
                <c:formatCode>0.0000</c:formatCode>
                <c:ptCount val="16"/>
                <c:pt idx="0">
                  <c:v>0.2</c:v>
                </c:pt>
                <c:pt idx="1">
                  <c:v>0.2</c:v>
                </c:pt>
                <c:pt idx="2">
                  <c:v>0.27586206896551724</c:v>
                </c:pt>
                <c:pt idx="3">
                  <c:v>0.45945945945945948</c:v>
                </c:pt>
                <c:pt idx="4">
                  <c:v>0.53191489361702127</c:v>
                </c:pt>
                <c:pt idx="5">
                  <c:v>0.57692307692307687</c:v>
                </c:pt>
                <c:pt idx="6">
                  <c:v>0.6333333333333333</c:v>
                </c:pt>
                <c:pt idx="7">
                  <c:v>0.6811594202898551</c:v>
                </c:pt>
                <c:pt idx="8">
                  <c:v>0.72727272727272729</c:v>
                </c:pt>
                <c:pt idx="9">
                  <c:v>0.73563218390804597</c:v>
                </c:pt>
                <c:pt idx="10">
                  <c:v>0.8089887640449438</c:v>
                </c:pt>
                <c:pt idx="11">
                  <c:v>0.84615384615384615</c:v>
                </c:pt>
                <c:pt idx="12">
                  <c:v>0.78217821782178221</c:v>
                </c:pt>
                <c:pt idx="13">
                  <c:v>0.79816513761467889</c:v>
                </c:pt>
                <c:pt idx="14">
                  <c:v>0.80701754385964908</c:v>
                </c:pt>
                <c:pt idx="15">
                  <c:v>0.84166666666666667</c:v>
                </c:pt>
              </c:numCache>
            </c:numRef>
          </c:val>
        </c:ser>
        <c:ser>
          <c:idx val="5"/>
          <c:order val="5"/>
          <c:tx>
            <c:strRef>
              <c:f>'212 Wrzesień'!$E$47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'212 Wrzesień'!$F$47:$U$47</c:f>
              <c:numCache>
                <c:formatCode>0.0000</c:formatCode>
                <c:ptCount val="16"/>
                <c:pt idx="0">
                  <c:v>0.5</c:v>
                </c:pt>
                <c:pt idx="1">
                  <c:v>0.5</c:v>
                </c:pt>
                <c:pt idx="2">
                  <c:v>0.62068965517241381</c:v>
                </c:pt>
                <c:pt idx="3">
                  <c:v>0.70270270270270274</c:v>
                </c:pt>
                <c:pt idx="4">
                  <c:v>0.65957446808510634</c:v>
                </c:pt>
                <c:pt idx="5">
                  <c:v>0.78846153846153844</c:v>
                </c:pt>
                <c:pt idx="6">
                  <c:v>0.83333333333333337</c:v>
                </c:pt>
                <c:pt idx="7">
                  <c:v>0.86956521739130432</c:v>
                </c:pt>
                <c:pt idx="8">
                  <c:v>0.8441558441558441</c:v>
                </c:pt>
                <c:pt idx="9">
                  <c:v>0.83908045977011492</c:v>
                </c:pt>
                <c:pt idx="10">
                  <c:v>0.9101123595505618</c:v>
                </c:pt>
                <c:pt idx="11">
                  <c:v>0.91208791208791207</c:v>
                </c:pt>
                <c:pt idx="12">
                  <c:v>0.90099009900990101</c:v>
                </c:pt>
                <c:pt idx="13">
                  <c:v>0.90825688073394495</c:v>
                </c:pt>
                <c:pt idx="14">
                  <c:v>0.86842105263157898</c:v>
                </c:pt>
                <c:pt idx="15">
                  <c:v>0.82499999999999996</c:v>
                </c:pt>
              </c:numCache>
            </c:numRef>
          </c:val>
        </c:ser>
        <c:ser>
          <c:idx val="6"/>
          <c:order val="6"/>
          <c:tx>
            <c:strRef>
              <c:f>'212 Wrzesień'!$E$48</c:f>
              <c:strCache>
                <c:ptCount val="1"/>
                <c:pt idx="0">
                  <c:v>Kacper Zawalski</c:v>
                </c:pt>
              </c:strCache>
            </c:strRef>
          </c:tx>
          <c:val>
            <c:numRef>
              <c:f>'212 Wrzesień'!$F$48:$U$48</c:f>
              <c:numCache>
                <c:formatCode>0.0000</c:formatCode>
                <c:ptCount val="16"/>
                <c:pt idx="0">
                  <c:v>0</c:v>
                </c:pt>
                <c:pt idx="1">
                  <c:v>0.25</c:v>
                </c:pt>
                <c:pt idx="2">
                  <c:v>0.44827586206896552</c:v>
                </c:pt>
                <c:pt idx="3">
                  <c:v>0.56756756756756754</c:v>
                </c:pt>
                <c:pt idx="4">
                  <c:v>0.55319148936170215</c:v>
                </c:pt>
                <c:pt idx="5">
                  <c:v>0.65384615384615385</c:v>
                </c:pt>
                <c:pt idx="6">
                  <c:v>0.7</c:v>
                </c:pt>
                <c:pt idx="7">
                  <c:v>0.75362318840579712</c:v>
                </c:pt>
                <c:pt idx="8">
                  <c:v>0.67532467532467533</c:v>
                </c:pt>
                <c:pt idx="9">
                  <c:v>0.68965517241379315</c:v>
                </c:pt>
                <c:pt idx="10">
                  <c:v>0.7865168539325843</c:v>
                </c:pt>
                <c:pt idx="11">
                  <c:v>0.8571428571428571</c:v>
                </c:pt>
                <c:pt idx="12">
                  <c:v>0.85148514851485146</c:v>
                </c:pt>
                <c:pt idx="13">
                  <c:v>0.86238532110091748</c:v>
                </c:pt>
                <c:pt idx="14">
                  <c:v>0.84210526315789469</c:v>
                </c:pt>
                <c:pt idx="15">
                  <c:v>0.81666666666666665</c:v>
                </c:pt>
              </c:numCache>
            </c:numRef>
          </c:val>
        </c:ser>
        <c:ser>
          <c:idx val="7"/>
          <c:order val="7"/>
          <c:tx>
            <c:strRef>
              <c:f>'212 Wrzesień'!$E$49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'212 Wrzesień'!$F$49:$U$49</c:f>
              <c:numCache>
                <c:formatCode>0.0000</c:formatCode>
                <c:ptCount val="16"/>
                <c:pt idx="0">
                  <c:v>0.8</c:v>
                </c:pt>
                <c:pt idx="1">
                  <c:v>0.65</c:v>
                </c:pt>
                <c:pt idx="2">
                  <c:v>0.62068965517241381</c:v>
                </c:pt>
                <c:pt idx="3">
                  <c:v>0.70270270270270274</c:v>
                </c:pt>
                <c:pt idx="4">
                  <c:v>0.55319148936170215</c:v>
                </c:pt>
                <c:pt idx="5">
                  <c:v>0.59615384615384615</c:v>
                </c:pt>
                <c:pt idx="6">
                  <c:v>0.65</c:v>
                </c:pt>
                <c:pt idx="7">
                  <c:v>0.69565217391304346</c:v>
                </c:pt>
                <c:pt idx="8">
                  <c:v>0.72727272727272729</c:v>
                </c:pt>
                <c:pt idx="9">
                  <c:v>0.70114942528735635</c:v>
                </c:pt>
                <c:pt idx="10">
                  <c:v>0.7415730337078652</c:v>
                </c:pt>
                <c:pt idx="11">
                  <c:v>0.81318681318681318</c:v>
                </c:pt>
                <c:pt idx="12">
                  <c:v>0.78217821782178221</c:v>
                </c:pt>
                <c:pt idx="13">
                  <c:v>0.79816513761467889</c:v>
                </c:pt>
                <c:pt idx="14">
                  <c:v>0.76315789473684215</c:v>
                </c:pt>
                <c:pt idx="15">
                  <c:v>0.8</c:v>
                </c:pt>
              </c:numCache>
            </c:numRef>
          </c:val>
        </c:ser>
        <c:ser>
          <c:idx val="8"/>
          <c:order val="8"/>
          <c:tx>
            <c:strRef>
              <c:f>'212 Wrzesień'!$E$50</c:f>
              <c:strCache>
                <c:ptCount val="1"/>
                <c:pt idx="0">
                  <c:v>Maciek Chmielewski</c:v>
                </c:pt>
              </c:strCache>
            </c:strRef>
          </c:tx>
          <c:val>
            <c:numRef>
              <c:f>'212 Wrzesień'!$F$50:$U$50</c:f>
              <c:numCache>
                <c:formatCode>0.0000</c:formatCode>
                <c:ptCount val="16"/>
                <c:pt idx="0">
                  <c:v>0.8</c:v>
                </c:pt>
                <c:pt idx="1">
                  <c:v>0.8</c:v>
                </c:pt>
                <c:pt idx="2">
                  <c:v>0.72413793103448276</c:v>
                </c:pt>
                <c:pt idx="3">
                  <c:v>0.70270270270270274</c:v>
                </c:pt>
                <c:pt idx="4">
                  <c:v>0.72340425531914898</c:v>
                </c:pt>
                <c:pt idx="5">
                  <c:v>0.80769230769230771</c:v>
                </c:pt>
                <c:pt idx="6">
                  <c:v>0.78333333333333333</c:v>
                </c:pt>
                <c:pt idx="7">
                  <c:v>0.81159420289855078</c:v>
                </c:pt>
                <c:pt idx="8">
                  <c:v>0.75324675324675328</c:v>
                </c:pt>
                <c:pt idx="9">
                  <c:v>0.75862068965517238</c:v>
                </c:pt>
                <c:pt idx="10">
                  <c:v>0.8314606741573034</c:v>
                </c:pt>
                <c:pt idx="11">
                  <c:v>0.81318681318681318</c:v>
                </c:pt>
                <c:pt idx="12">
                  <c:v>0.80198019801980203</c:v>
                </c:pt>
                <c:pt idx="13">
                  <c:v>0.78899082568807344</c:v>
                </c:pt>
                <c:pt idx="14">
                  <c:v>0.79824561403508776</c:v>
                </c:pt>
                <c:pt idx="15">
                  <c:v>0.7583333333333333</c:v>
                </c:pt>
              </c:numCache>
            </c:numRef>
          </c:val>
        </c:ser>
        <c:ser>
          <c:idx val="9"/>
          <c:order val="9"/>
          <c:tx>
            <c:strRef>
              <c:f>'212 Wrzesień'!$E$51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'212 Wrzesień'!$F$51:$U$51</c:f>
              <c:numCache>
                <c:formatCode>0.0000</c:formatCode>
                <c:ptCount val="16"/>
                <c:pt idx="0">
                  <c:v>0.2</c:v>
                </c:pt>
                <c:pt idx="1">
                  <c:v>0.35</c:v>
                </c:pt>
                <c:pt idx="2">
                  <c:v>0.58620689655172409</c:v>
                </c:pt>
                <c:pt idx="3">
                  <c:v>0.70270270270270274</c:v>
                </c:pt>
                <c:pt idx="4">
                  <c:v>0.5957446808510638</c:v>
                </c:pt>
                <c:pt idx="5">
                  <c:v>0.69230769230769229</c:v>
                </c:pt>
                <c:pt idx="6">
                  <c:v>0.73333333333333328</c:v>
                </c:pt>
                <c:pt idx="7">
                  <c:v>0.76811594202898548</c:v>
                </c:pt>
                <c:pt idx="8">
                  <c:v>0.75324675324675328</c:v>
                </c:pt>
                <c:pt idx="9">
                  <c:v>0.75862068965517238</c:v>
                </c:pt>
                <c:pt idx="10">
                  <c:v>0.7415730337078652</c:v>
                </c:pt>
                <c:pt idx="11">
                  <c:v>0.81318681318681318</c:v>
                </c:pt>
                <c:pt idx="12">
                  <c:v>0.81188118811881194</c:v>
                </c:pt>
                <c:pt idx="13">
                  <c:v>0.77064220183486243</c:v>
                </c:pt>
                <c:pt idx="14">
                  <c:v>0.73684210526315785</c:v>
                </c:pt>
                <c:pt idx="15">
                  <c:v>0.7</c:v>
                </c:pt>
              </c:numCache>
            </c:numRef>
          </c:val>
        </c:ser>
        <c:ser>
          <c:idx val="10"/>
          <c:order val="10"/>
          <c:tx>
            <c:strRef>
              <c:f>'212 Wrzesień'!$E$52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'212 Wrzesień'!$F$52:$U$52</c:f>
              <c:numCache>
                <c:formatCode>0.0000</c:formatCode>
                <c:ptCount val="16"/>
                <c:pt idx="0">
                  <c:v>0.8</c:v>
                </c:pt>
                <c:pt idx="1">
                  <c:v>0.8</c:v>
                </c:pt>
                <c:pt idx="2">
                  <c:v>0.72413793103448276</c:v>
                </c:pt>
                <c:pt idx="3">
                  <c:v>0.70270270270270274</c:v>
                </c:pt>
                <c:pt idx="4">
                  <c:v>0.72340425531914898</c:v>
                </c:pt>
                <c:pt idx="5">
                  <c:v>0.80769230769230771</c:v>
                </c:pt>
                <c:pt idx="6">
                  <c:v>0.78333333333333333</c:v>
                </c:pt>
                <c:pt idx="7">
                  <c:v>0.81159420289855078</c:v>
                </c:pt>
                <c:pt idx="8">
                  <c:v>0.72727272727272729</c:v>
                </c:pt>
                <c:pt idx="9">
                  <c:v>0.72413793103448276</c:v>
                </c:pt>
                <c:pt idx="10">
                  <c:v>0.7640449438202247</c:v>
                </c:pt>
                <c:pt idx="11">
                  <c:v>0.74725274725274726</c:v>
                </c:pt>
                <c:pt idx="12">
                  <c:v>0.75247524752475248</c:v>
                </c:pt>
                <c:pt idx="13">
                  <c:v>0.69724770642201839</c:v>
                </c:pt>
                <c:pt idx="14">
                  <c:v>0.66666666666666663</c:v>
                </c:pt>
                <c:pt idx="15">
                  <c:v>0.7</c:v>
                </c:pt>
              </c:numCache>
            </c:numRef>
          </c:val>
        </c:ser>
        <c:ser>
          <c:idx val="11"/>
          <c:order val="11"/>
          <c:tx>
            <c:strRef>
              <c:f>'212 Wrzesień'!$E$53</c:f>
              <c:strCache>
                <c:ptCount val="1"/>
                <c:pt idx="0">
                  <c:v>Paweł Bazylczyk</c:v>
                </c:pt>
              </c:strCache>
            </c:strRef>
          </c:tx>
          <c:val>
            <c:numRef>
              <c:f>'212 Wrzesień'!$F$53:$U$53</c:f>
              <c:numCache>
                <c:formatCode>0.0000</c:formatCode>
                <c:ptCount val="16"/>
                <c:pt idx="0">
                  <c:v>0.8</c:v>
                </c:pt>
                <c:pt idx="1">
                  <c:v>0.4</c:v>
                </c:pt>
                <c:pt idx="2">
                  <c:v>0.44827586206896552</c:v>
                </c:pt>
                <c:pt idx="3">
                  <c:v>0.48648648648648651</c:v>
                </c:pt>
                <c:pt idx="4">
                  <c:v>0.38297872340425532</c:v>
                </c:pt>
                <c:pt idx="5">
                  <c:v>0.38461538461538464</c:v>
                </c:pt>
                <c:pt idx="6">
                  <c:v>0.41666666666666669</c:v>
                </c:pt>
                <c:pt idx="7">
                  <c:v>0.47826086956521741</c:v>
                </c:pt>
                <c:pt idx="8">
                  <c:v>0.53246753246753242</c:v>
                </c:pt>
                <c:pt idx="9">
                  <c:v>0.58620689655172409</c:v>
                </c:pt>
                <c:pt idx="10">
                  <c:v>0.6629213483146067</c:v>
                </c:pt>
                <c:pt idx="11">
                  <c:v>0.64835164835164838</c:v>
                </c:pt>
                <c:pt idx="12">
                  <c:v>0.6633663366336634</c:v>
                </c:pt>
                <c:pt idx="13">
                  <c:v>0.68807339449541283</c:v>
                </c:pt>
                <c:pt idx="14">
                  <c:v>0.65789473684210531</c:v>
                </c:pt>
                <c:pt idx="15">
                  <c:v>0.625</c:v>
                </c:pt>
              </c:numCache>
            </c:numRef>
          </c:val>
        </c:ser>
        <c:ser>
          <c:idx val="12"/>
          <c:order val="12"/>
          <c:tx>
            <c:strRef>
              <c:f>'212 Wrzesień'!$E$54</c:f>
              <c:strCache>
                <c:ptCount val="1"/>
                <c:pt idx="0">
                  <c:v>Piotr Oroński</c:v>
                </c:pt>
              </c:strCache>
            </c:strRef>
          </c:tx>
          <c:val>
            <c:numRef>
              <c:f>'212 Wrzesień'!$F$54:$U$54</c:f>
              <c:numCache>
                <c:formatCode>0.0000</c:formatCode>
                <c:ptCount val="16"/>
                <c:pt idx="0">
                  <c:v>0.8</c:v>
                </c:pt>
                <c:pt idx="1">
                  <c:v>0.85</c:v>
                </c:pt>
                <c:pt idx="2">
                  <c:v>0.86206896551724133</c:v>
                </c:pt>
                <c:pt idx="3">
                  <c:v>0.89189189189189189</c:v>
                </c:pt>
                <c:pt idx="4">
                  <c:v>0.7021276595744681</c:v>
                </c:pt>
                <c:pt idx="5">
                  <c:v>0.67307692307692313</c:v>
                </c:pt>
                <c:pt idx="6">
                  <c:v>0.71666666666666667</c:v>
                </c:pt>
                <c:pt idx="7">
                  <c:v>0.69565217391304346</c:v>
                </c:pt>
                <c:pt idx="8">
                  <c:v>0.68831168831168832</c:v>
                </c:pt>
                <c:pt idx="9">
                  <c:v>0.70114942528735635</c:v>
                </c:pt>
                <c:pt idx="10">
                  <c:v>0.7752808988764045</c:v>
                </c:pt>
                <c:pt idx="11">
                  <c:v>0.75824175824175821</c:v>
                </c:pt>
                <c:pt idx="12">
                  <c:v>0.68316831683168322</c:v>
                </c:pt>
                <c:pt idx="13">
                  <c:v>0.6330275229357798</c:v>
                </c:pt>
                <c:pt idx="14">
                  <c:v>0.60526315789473684</c:v>
                </c:pt>
                <c:pt idx="15">
                  <c:v>0.6166666666666667</c:v>
                </c:pt>
              </c:numCache>
            </c:numRef>
          </c:val>
        </c:ser>
        <c:ser>
          <c:idx val="13"/>
          <c:order val="13"/>
          <c:tx>
            <c:strRef>
              <c:f>'212 Wrzesień'!$E$55</c:f>
              <c:strCache>
                <c:ptCount val="1"/>
                <c:pt idx="0">
                  <c:v>Iwona Orońska</c:v>
                </c:pt>
              </c:strCache>
            </c:strRef>
          </c:tx>
          <c:val>
            <c:numRef>
              <c:f>'212 Wrzesień'!$F$55:$U$55</c:f>
              <c:numCache>
                <c:formatCode>0.0000</c:formatCode>
                <c:ptCount val="16"/>
                <c:pt idx="0">
                  <c:v>0</c:v>
                </c:pt>
                <c:pt idx="1">
                  <c:v>0.3</c:v>
                </c:pt>
                <c:pt idx="2">
                  <c:v>0.48275862068965519</c:v>
                </c:pt>
                <c:pt idx="3">
                  <c:v>0.51351351351351349</c:v>
                </c:pt>
                <c:pt idx="4">
                  <c:v>0.55319148936170215</c:v>
                </c:pt>
                <c:pt idx="5">
                  <c:v>0.65384615384615385</c:v>
                </c:pt>
                <c:pt idx="6">
                  <c:v>0.56666666666666665</c:v>
                </c:pt>
                <c:pt idx="7">
                  <c:v>0.62318840579710144</c:v>
                </c:pt>
                <c:pt idx="8">
                  <c:v>0.55844155844155841</c:v>
                </c:pt>
                <c:pt idx="9">
                  <c:v>0.58620689655172409</c:v>
                </c:pt>
                <c:pt idx="10">
                  <c:v>0.5730337078651685</c:v>
                </c:pt>
                <c:pt idx="11">
                  <c:v>0.64835164835164838</c:v>
                </c:pt>
                <c:pt idx="12">
                  <c:v>0.60396039603960394</c:v>
                </c:pt>
                <c:pt idx="13">
                  <c:v>0.60550458715596334</c:v>
                </c:pt>
                <c:pt idx="14">
                  <c:v>0.57894736842105265</c:v>
                </c:pt>
                <c:pt idx="15">
                  <c:v>0.55000000000000004</c:v>
                </c:pt>
              </c:numCache>
            </c:numRef>
          </c:val>
        </c:ser>
        <c:ser>
          <c:idx val="14"/>
          <c:order val="14"/>
          <c:tx>
            <c:strRef>
              <c:f>'212 Wrzesień'!$E$56</c:f>
              <c:strCache>
                <c:ptCount val="1"/>
                <c:pt idx="0">
                  <c:v>Krystian Stępień</c:v>
                </c:pt>
              </c:strCache>
            </c:strRef>
          </c:tx>
          <c:val>
            <c:numRef>
              <c:f>'212 Wrzesień'!$F$56:$U$56</c:f>
              <c:numCache>
                <c:formatCode>0.0000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0.27586206896551724</c:v>
                </c:pt>
                <c:pt idx="3">
                  <c:v>0.45945945945945948</c:v>
                </c:pt>
                <c:pt idx="4">
                  <c:v>0.36170212765957449</c:v>
                </c:pt>
                <c:pt idx="5">
                  <c:v>0.36538461538461536</c:v>
                </c:pt>
                <c:pt idx="6">
                  <c:v>0.4</c:v>
                </c:pt>
                <c:pt idx="7">
                  <c:v>0.47826086956521741</c:v>
                </c:pt>
                <c:pt idx="8">
                  <c:v>0.4935064935064935</c:v>
                </c:pt>
                <c:pt idx="9">
                  <c:v>0.52873563218390807</c:v>
                </c:pt>
                <c:pt idx="10">
                  <c:v>0.5168539325842697</c:v>
                </c:pt>
                <c:pt idx="11">
                  <c:v>0.59340659340659341</c:v>
                </c:pt>
                <c:pt idx="12">
                  <c:v>0.58415841584158412</c:v>
                </c:pt>
                <c:pt idx="13">
                  <c:v>0.54128440366972475</c:v>
                </c:pt>
                <c:pt idx="14">
                  <c:v>0.51754385964912286</c:v>
                </c:pt>
                <c:pt idx="15">
                  <c:v>0.53333333333333333</c:v>
                </c:pt>
              </c:numCache>
            </c:numRef>
          </c:val>
        </c:ser>
        <c:ser>
          <c:idx val="15"/>
          <c:order val="15"/>
          <c:tx>
            <c:strRef>
              <c:f>'212 Wrzesień'!$E$57</c:f>
              <c:strCache>
                <c:ptCount val="1"/>
                <c:pt idx="0">
                  <c:v>Piotr Jezierski</c:v>
                </c:pt>
              </c:strCache>
            </c:strRef>
          </c:tx>
          <c:val>
            <c:numRef>
              <c:f>'212 Wrzesień'!$F$57:$U$57</c:f>
              <c:numCache>
                <c:formatCode>0.0000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0.17241379310344829</c:v>
                </c:pt>
                <c:pt idx="3">
                  <c:v>0.27027027027027029</c:v>
                </c:pt>
                <c:pt idx="4">
                  <c:v>0.25531914893617019</c:v>
                </c:pt>
                <c:pt idx="5">
                  <c:v>0.26923076923076922</c:v>
                </c:pt>
                <c:pt idx="6">
                  <c:v>0.26666666666666666</c:v>
                </c:pt>
                <c:pt idx="7">
                  <c:v>0.2608695652173913</c:v>
                </c:pt>
                <c:pt idx="8">
                  <c:v>0.23376623376623376</c:v>
                </c:pt>
                <c:pt idx="9">
                  <c:v>0.2988505747126437</c:v>
                </c:pt>
                <c:pt idx="10">
                  <c:v>0.38202247191011235</c:v>
                </c:pt>
                <c:pt idx="11">
                  <c:v>0.46153846153846156</c:v>
                </c:pt>
                <c:pt idx="12">
                  <c:v>0.43564356435643564</c:v>
                </c:pt>
                <c:pt idx="13">
                  <c:v>0.40366972477064222</c:v>
                </c:pt>
                <c:pt idx="14">
                  <c:v>0.38596491228070173</c:v>
                </c:pt>
                <c:pt idx="15">
                  <c:v>0.36666666666666664</c:v>
                </c:pt>
              </c:numCache>
            </c:numRef>
          </c:val>
        </c:ser>
        <c:marker val="1"/>
        <c:axId val="127814656"/>
        <c:axId val="127832832"/>
      </c:lineChart>
      <c:catAx>
        <c:axId val="127814656"/>
        <c:scaling>
          <c:orientation val="minMax"/>
        </c:scaling>
        <c:axPos val="b"/>
        <c:numFmt formatCode="General" sourceLinked="1"/>
        <c:tickLblPos val="nextTo"/>
        <c:crossAx val="127832832"/>
        <c:crosses val="autoZero"/>
        <c:auto val="1"/>
        <c:lblAlgn val="ctr"/>
        <c:lblOffset val="100"/>
      </c:catAx>
      <c:valAx>
        <c:axId val="127832832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278146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1421476315404459"/>
          <c:h val="0.75640929310703664"/>
        </c:manualLayout>
      </c:layout>
    </c:legend>
    <c:plotVisOnly val="1"/>
    <c:dispBlanksAs val="gap"/>
  </c:chart>
  <c:printSettings>
    <c:headerFooter/>
    <c:pageMargins b="0.75000000000000933" l="0.70000000000000062" r="0.70000000000000062" t="0.750000000000009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76"/>
          <c:y val="3.9863574745464515E-2"/>
          <c:w val="0.713814057463360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'211 Sierpień'!$E$37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'211 Sierpień'!$F$37:$R$37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0.98461538461538467</c:v>
                </c:pt>
                <c:pt idx="3">
                  <c:v>0.98837209302325579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'211 Sierpień'!$E$38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'211 Sierpień'!$F$38:$R$38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1</c:v>
                </c:pt>
                <c:pt idx="2">
                  <c:v>0.98461538461538467</c:v>
                </c:pt>
                <c:pt idx="3">
                  <c:v>1</c:v>
                </c:pt>
                <c:pt idx="4">
                  <c:v>0.95327102803738317</c:v>
                </c:pt>
                <c:pt idx="5">
                  <c:v>0.953125</c:v>
                </c:pt>
                <c:pt idx="6">
                  <c:v>0.93288590604026844</c:v>
                </c:pt>
                <c:pt idx="7">
                  <c:v>0.95238095238095233</c:v>
                </c:pt>
                <c:pt idx="8">
                  <c:v>0.91623036649214662</c:v>
                </c:pt>
                <c:pt idx="9">
                  <c:v>0.90952380952380951</c:v>
                </c:pt>
                <c:pt idx="10">
                  <c:v>0.90393013100436681</c:v>
                </c:pt>
                <c:pt idx="11">
                  <c:v>0.89156626506024095</c:v>
                </c:pt>
                <c:pt idx="12">
                  <c:v>0.92105263157894735</c:v>
                </c:pt>
              </c:numCache>
            </c:numRef>
          </c:val>
        </c:ser>
        <c:ser>
          <c:idx val="2"/>
          <c:order val="2"/>
          <c:tx>
            <c:strRef>
              <c:f>'211 Sierpień'!$E$39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'211 Sierpień'!$F$39:$R$39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0.95454545454545459</c:v>
                </c:pt>
                <c:pt idx="2">
                  <c:v>0.93846153846153846</c:v>
                </c:pt>
                <c:pt idx="3">
                  <c:v>0.95348837209302328</c:v>
                </c:pt>
                <c:pt idx="4">
                  <c:v>0.94392523364485981</c:v>
                </c:pt>
                <c:pt idx="5">
                  <c:v>0.9296875</c:v>
                </c:pt>
                <c:pt idx="6">
                  <c:v>0.9261744966442953</c:v>
                </c:pt>
                <c:pt idx="7">
                  <c:v>0.91666666666666663</c:v>
                </c:pt>
                <c:pt idx="8">
                  <c:v>0.89528795811518325</c:v>
                </c:pt>
                <c:pt idx="9">
                  <c:v>0.87619047619047619</c:v>
                </c:pt>
                <c:pt idx="10">
                  <c:v>0.89519650655021832</c:v>
                </c:pt>
                <c:pt idx="11">
                  <c:v>0.8875502008032129</c:v>
                </c:pt>
                <c:pt idx="12">
                  <c:v>0.89473684210526316</c:v>
                </c:pt>
              </c:numCache>
            </c:numRef>
          </c:val>
        </c:ser>
        <c:ser>
          <c:idx val="3"/>
          <c:order val="3"/>
          <c:tx>
            <c:strRef>
              <c:f>'211 Sierpień'!$E$40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'211 Sierpień'!$F$40:$R$40</c:f>
              <c:numCache>
                <c:formatCode>0.0000</c:formatCode>
                <c:ptCount val="13"/>
                <c:pt idx="0">
                  <c:v>0.95652173913043481</c:v>
                </c:pt>
                <c:pt idx="1">
                  <c:v>0.97727272727272729</c:v>
                </c:pt>
                <c:pt idx="2">
                  <c:v>0.93846153846153846</c:v>
                </c:pt>
                <c:pt idx="3">
                  <c:v>0.93023255813953487</c:v>
                </c:pt>
                <c:pt idx="4">
                  <c:v>0.93457943925233644</c:v>
                </c:pt>
                <c:pt idx="5">
                  <c:v>0.921875</c:v>
                </c:pt>
                <c:pt idx="6">
                  <c:v>0.91946308724832215</c:v>
                </c:pt>
                <c:pt idx="7">
                  <c:v>0.92261904761904767</c:v>
                </c:pt>
                <c:pt idx="8">
                  <c:v>0.89005235602094246</c:v>
                </c:pt>
                <c:pt idx="9">
                  <c:v>0.86190476190476195</c:v>
                </c:pt>
                <c:pt idx="10">
                  <c:v>0.84716157205240172</c:v>
                </c:pt>
                <c:pt idx="11">
                  <c:v>0.83132530120481929</c:v>
                </c:pt>
                <c:pt idx="12">
                  <c:v>0.86842105263157898</c:v>
                </c:pt>
              </c:numCache>
            </c:numRef>
          </c:val>
        </c:ser>
        <c:ser>
          <c:idx val="4"/>
          <c:order val="4"/>
          <c:tx>
            <c:strRef>
              <c:f>'211 Sierpień'!$E$41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'211 Sierpień'!$F$41:$R$41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0.97727272727272729</c:v>
                </c:pt>
                <c:pt idx="2">
                  <c:v>1</c:v>
                </c:pt>
                <c:pt idx="3">
                  <c:v>1</c:v>
                </c:pt>
                <c:pt idx="4">
                  <c:v>0.9719626168224299</c:v>
                </c:pt>
                <c:pt idx="5">
                  <c:v>0.9296875</c:v>
                </c:pt>
                <c:pt idx="6">
                  <c:v>0.89932885906040272</c:v>
                </c:pt>
                <c:pt idx="7">
                  <c:v>0.9107142857142857</c:v>
                </c:pt>
                <c:pt idx="8">
                  <c:v>0.89005235602094246</c:v>
                </c:pt>
                <c:pt idx="9">
                  <c:v>0.87142857142857144</c:v>
                </c:pt>
                <c:pt idx="10">
                  <c:v>0.85152838427947597</c:v>
                </c:pt>
                <c:pt idx="11">
                  <c:v>0.83132530120481929</c:v>
                </c:pt>
                <c:pt idx="12">
                  <c:v>0.8571428571428571</c:v>
                </c:pt>
              </c:numCache>
            </c:numRef>
          </c:val>
        </c:ser>
        <c:ser>
          <c:idx val="5"/>
          <c:order val="5"/>
          <c:tx>
            <c:strRef>
              <c:f>'211 Sierpień'!$E$42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'211 Sierpień'!$F$42:$R$42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0.81818181818181823</c:v>
                </c:pt>
                <c:pt idx="2">
                  <c:v>0.87692307692307692</c:v>
                </c:pt>
                <c:pt idx="3">
                  <c:v>0.86046511627906974</c:v>
                </c:pt>
                <c:pt idx="4">
                  <c:v>0.86915887850467288</c:v>
                </c:pt>
                <c:pt idx="5">
                  <c:v>0.8203125</c:v>
                </c:pt>
                <c:pt idx="6">
                  <c:v>0.83221476510067116</c:v>
                </c:pt>
                <c:pt idx="7">
                  <c:v>0.8214285714285714</c:v>
                </c:pt>
                <c:pt idx="8">
                  <c:v>0.81151832460732987</c:v>
                </c:pt>
                <c:pt idx="9">
                  <c:v>0.8</c:v>
                </c:pt>
                <c:pt idx="10">
                  <c:v>0.79475982532751088</c:v>
                </c:pt>
                <c:pt idx="11">
                  <c:v>0.79919678714859432</c:v>
                </c:pt>
                <c:pt idx="12">
                  <c:v>0.77819548872180455</c:v>
                </c:pt>
              </c:numCache>
            </c:numRef>
          </c:val>
        </c:ser>
        <c:ser>
          <c:idx val="6"/>
          <c:order val="6"/>
          <c:tx>
            <c:strRef>
              <c:f>'211 Sierpień'!$E$43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'211 Sierpień'!$F$43:$R$43</c:f>
              <c:numCache>
                <c:formatCode>0.0000</c:formatCode>
                <c:ptCount val="13"/>
                <c:pt idx="0">
                  <c:v>0.73913043478260865</c:v>
                </c:pt>
                <c:pt idx="1">
                  <c:v>0.81818181818181823</c:v>
                </c:pt>
                <c:pt idx="2">
                  <c:v>0.84615384615384615</c:v>
                </c:pt>
                <c:pt idx="3">
                  <c:v>0.86046511627906974</c:v>
                </c:pt>
                <c:pt idx="4">
                  <c:v>0.83177570093457942</c:v>
                </c:pt>
                <c:pt idx="5">
                  <c:v>0.8203125</c:v>
                </c:pt>
                <c:pt idx="6">
                  <c:v>0.81208053691275173</c:v>
                </c:pt>
                <c:pt idx="7">
                  <c:v>0.7857142857142857</c:v>
                </c:pt>
                <c:pt idx="8">
                  <c:v>0.73821989528795806</c:v>
                </c:pt>
                <c:pt idx="9">
                  <c:v>0.72857142857142854</c:v>
                </c:pt>
                <c:pt idx="10">
                  <c:v>0.74672489082969429</c:v>
                </c:pt>
                <c:pt idx="11">
                  <c:v>0.7269076305220884</c:v>
                </c:pt>
                <c:pt idx="12">
                  <c:v>0.69548872180451127</c:v>
                </c:pt>
              </c:numCache>
            </c:numRef>
          </c:val>
        </c:ser>
        <c:ser>
          <c:idx val="7"/>
          <c:order val="7"/>
          <c:tx>
            <c:strRef>
              <c:f>'211 Sierpień'!$E$44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'211 Sierpień'!$F$44:$R$44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0.68181818181818177</c:v>
                </c:pt>
                <c:pt idx="2">
                  <c:v>0.70769230769230773</c:v>
                </c:pt>
                <c:pt idx="3">
                  <c:v>0.69767441860465118</c:v>
                </c:pt>
                <c:pt idx="4">
                  <c:v>0.71028037383177567</c:v>
                </c:pt>
                <c:pt idx="5">
                  <c:v>0.7265625</c:v>
                </c:pt>
                <c:pt idx="6">
                  <c:v>0.67785234899328861</c:v>
                </c:pt>
                <c:pt idx="7">
                  <c:v>0.70833333333333337</c:v>
                </c:pt>
                <c:pt idx="8">
                  <c:v>0.67015706806282727</c:v>
                </c:pt>
                <c:pt idx="9">
                  <c:v>0.63809523809523805</c:v>
                </c:pt>
                <c:pt idx="10">
                  <c:v>0.61572052401746724</c:v>
                </c:pt>
                <c:pt idx="11">
                  <c:v>0.6224899598393574</c:v>
                </c:pt>
                <c:pt idx="12">
                  <c:v>0.6278195488721805</c:v>
                </c:pt>
              </c:numCache>
            </c:numRef>
          </c:val>
        </c:ser>
        <c:ser>
          <c:idx val="8"/>
          <c:order val="8"/>
          <c:tx>
            <c:strRef>
              <c:f>'211 Sierpień'!$E$45</c:f>
              <c:strCache>
                <c:ptCount val="1"/>
                <c:pt idx="0">
                  <c:v>Joanna Mazur</c:v>
                </c:pt>
              </c:strCache>
            </c:strRef>
          </c:tx>
          <c:val>
            <c:numRef>
              <c:f>'211 Sierpień'!$F$45:$R$45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0.77272727272727271</c:v>
                </c:pt>
                <c:pt idx="2">
                  <c:v>0.72307692307692306</c:v>
                </c:pt>
                <c:pt idx="3">
                  <c:v>0.73255813953488369</c:v>
                </c:pt>
                <c:pt idx="4">
                  <c:v>0.68224299065420557</c:v>
                </c:pt>
                <c:pt idx="5">
                  <c:v>0.6796875</c:v>
                </c:pt>
                <c:pt idx="6">
                  <c:v>0.6912751677852349</c:v>
                </c:pt>
                <c:pt idx="7">
                  <c:v>0.66666666666666663</c:v>
                </c:pt>
                <c:pt idx="8">
                  <c:v>0.62827225130890052</c:v>
                </c:pt>
                <c:pt idx="9">
                  <c:v>0.61428571428571432</c:v>
                </c:pt>
                <c:pt idx="10">
                  <c:v>0.63318777292576423</c:v>
                </c:pt>
                <c:pt idx="11">
                  <c:v>0.63855421686746983</c:v>
                </c:pt>
                <c:pt idx="12">
                  <c:v>0.62030075187969924</c:v>
                </c:pt>
              </c:numCache>
            </c:numRef>
          </c:val>
        </c:ser>
        <c:ser>
          <c:idx val="9"/>
          <c:order val="9"/>
          <c:tx>
            <c:strRef>
              <c:f>'211 Sierpień'!$E$46</c:f>
              <c:strCache>
                <c:ptCount val="1"/>
                <c:pt idx="0">
                  <c:v>Łukasz Szczygieł</c:v>
                </c:pt>
              </c:strCache>
            </c:strRef>
          </c:tx>
          <c:val>
            <c:numRef>
              <c:f>'211 Sierpień'!$F$46:$R$46</c:f>
              <c:numCache>
                <c:formatCode>0.0000</c:formatCode>
                <c:ptCount val="13"/>
                <c:pt idx="0">
                  <c:v>0.43478260869565216</c:v>
                </c:pt>
                <c:pt idx="1">
                  <c:v>0.63636363636363635</c:v>
                </c:pt>
                <c:pt idx="2">
                  <c:v>0.64615384615384619</c:v>
                </c:pt>
                <c:pt idx="3">
                  <c:v>0.73255813953488369</c:v>
                </c:pt>
                <c:pt idx="4">
                  <c:v>0.74766355140186913</c:v>
                </c:pt>
                <c:pt idx="5">
                  <c:v>0.6796875</c:v>
                </c:pt>
                <c:pt idx="6">
                  <c:v>0.64429530201342278</c:v>
                </c:pt>
                <c:pt idx="7">
                  <c:v>0.6428571428571429</c:v>
                </c:pt>
                <c:pt idx="8">
                  <c:v>0.59685863874345546</c:v>
                </c:pt>
                <c:pt idx="9">
                  <c:v>0.61428571428571432</c:v>
                </c:pt>
                <c:pt idx="10">
                  <c:v>0.59825327510917026</c:v>
                </c:pt>
                <c:pt idx="11">
                  <c:v>0.57429718875502012</c:v>
                </c:pt>
                <c:pt idx="12">
                  <c:v>0.57894736842105265</c:v>
                </c:pt>
              </c:numCache>
            </c:numRef>
          </c:val>
        </c:ser>
        <c:ser>
          <c:idx val="10"/>
          <c:order val="10"/>
          <c:tx>
            <c:strRef>
              <c:f>'211 Sierpień'!$E$47</c:f>
              <c:strCache>
                <c:ptCount val="1"/>
                <c:pt idx="0">
                  <c:v>Iwona Orońska</c:v>
                </c:pt>
              </c:strCache>
            </c:strRef>
          </c:tx>
          <c:val>
            <c:numRef>
              <c:f>'211 Sierpień'!$F$47:$R$47</c:f>
              <c:numCache>
                <c:formatCode>0.0000</c:formatCode>
                <c:ptCount val="13"/>
                <c:pt idx="0">
                  <c:v>0.69565217391304346</c:v>
                </c:pt>
                <c:pt idx="1">
                  <c:v>0.84090909090909094</c:v>
                </c:pt>
                <c:pt idx="2">
                  <c:v>0.84615384615384615</c:v>
                </c:pt>
                <c:pt idx="3">
                  <c:v>0.80232558139534882</c:v>
                </c:pt>
                <c:pt idx="4">
                  <c:v>0.65420560747663548</c:v>
                </c:pt>
                <c:pt idx="5">
                  <c:v>0.59375</c:v>
                </c:pt>
                <c:pt idx="6">
                  <c:v>0.59731543624161076</c:v>
                </c:pt>
                <c:pt idx="7">
                  <c:v>0.5714285714285714</c:v>
                </c:pt>
                <c:pt idx="8">
                  <c:v>0.5759162303664922</c:v>
                </c:pt>
                <c:pt idx="9">
                  <c:v>0.55238095238095242</c:v>
                </c:pt>
                <c:pt idx="10">
                  <c:v>0.51965065502183405</c:v>
                </c:pt>
                <c:pt idx="11">
                  <c:v>0.49397590361445781</c:v>
                </c:pt>
                <c:pt idx="12">
                  <c:v>0.5</c:v>
                </c:pt>
              </c:numCache>
            </c:numRef>
          </c:val>
        </c:ser>
        <c:ser>
          <c:idx val="11"/>
          <c:order val="11"/>
          <c:tx>
            <c:strRef>
              <c:f>'211 Sierpień'!$E$48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'211 Sierpień'!$F$48:$R$48</c:f>
              <c:numCache>
                <c:formatCode>0.0000</c:formatCode>
                <c:ptCount val="13"/>
                <c:pt idx="0">
                  <c:v>0.30434782608695654</c:v>
                </c:pt>
                <c:pt idx="1">
                  <c:v>0.29545454545454547</c:v>
                </c:pt>
                <c:pt idx="2">
                  <c:v>0.46153846153846156</c:v>
                </c:pt>
                <c:pt idx="3">
                  <c:v>0.52325581395348841</c:v>
                </c:pt>
                <c:pt idx="4">
                  <c:v>0.47663551401869159</c:v>
                </c:pt>
                <c:pt idx="5">
                  <c:v>0.4921875</c:v>
                </c:pt>
                <c:pt idx="6">
                  <c:v>0.46979865771812079</c:v>
                </c:pt>
                <c:pt idx="7">
                  <c:v>0.49404761904761907</c:v>
                </c:pt>
                <c:pt idx="8">
                  <c:v>0.48691099476439792</c:v>
                </c:pt>
                <c:pt idx="9">
                  <c:v>0.48571428571428571</c:v>
                </c:pt>
                <c:pt idx="10">
                  <c:v>0.48034934497816595</c:v>
                </c:pt>
                <c:pt idx="11">
                  <c:v>0.47791164658634538</c:v>
                </c:pt>
                <c:pt idx="12">
                  <c:v>0.45112781954887216</c:v>
                </c:pt>
              </c:numCache>
            </c:numRef>
          </c:val>
        </c:ser>
        <c:ser>
          <c:idx val="12"/>
          <c:order val="12"/>
          <c:tx>
            <c:strRef>
              <c:f>'211 Sierpień'!$E$49</c:f>
              <c:strCache>
                <c:ptCount val="1"/>
                <c:pt idx="0">
                  <c:v>Amelia Szczygieł</c:v>
                </c:pt>
              </c:strCache>
            </c:strRef>
          </c:tx>
          <c:val>
            <c:numRef>
              <c:f>'211 Sierpień'!$F$49:$R$49</c:f>
              <c:numCache>
                <c:formatCode>0.0000</c:formatCode>
                <c:ptCount val="13"/>
                <c:pt idx="0">
                  <c:v>0.43478260869565216</c:v>
                </c:pt>
                <c:pt idx="1">
                  <c:v>0.52272727272727271</c:v>
                </c:pt>
                <c:pt idx="2">
                  <c:v>0.52307692307692311</c:v>
                </c:pt>
                <c:pt idx="3">
                  <c:v>0.53488372093023251</c:v>
                </c:pt>
                <c:pt idx="4">
                  <c:v>0.49532710280373832</c:v>
                </c:pt>
                <c:pt idx="5">
                  <c:v>0.5078125</c:v>
                </c:pt>
                <c:pt idx="6">
                  <c:v>0.50335570469798663</c:v>
                </c:pt>
                <c:pt idx="7">
                  <c:v>0.48809523809523808</c:v>
                </c:pt>
                <c:pt idx="8">
                  <c:v>0.43979057591623039</c:v>
                </c:pt>
                <c:pt idx="9">
                  <c:v>0.4</c:v>
                </c:pt>
                <c:pt idx="10">
                  <c:v>0.37991266375545851</c:v>
                </c:pt>
                <c:pt idx="11">
                  <c:v>0.3534136546184739</c:v>
                </c:pt>
                <c:pt idx="12">
                  <c:v>0.33082706766917291</c:v>
                </c:pt>
              </c:numCache>
            </c:numRef>
          </c:val>
        </c:ser>
        <c:ser>
          <c:idx val="13"/>
          <c:order val="13"/>
          <c:tx>
            <c:strRef>
              <c:f>'211 Sierpień'!$E$50</c:f>
              <c:strCache>
                <c:ptCount val="1"/>
                <c:pt idx="0">
                  <c:v>Piotr Oroński</c:v>
                </c:pt>
              </c:strCache>
            </c:strRef>
          </c:tx>
          <c:val>
            <c:numRef>
              <c:f>'211 Sierpień'!$F$50:$R$50</c:f>
              <c:numCache>
                <c:formatCode>0.0000</c:formatCode>
                <c:ptCount val="13"/>
                <c:pt idx="0">
                  <c:v>0.2608695652173913</c:v>
                </c:pt>
                <c:pt idx="1">
                  <c:v>0.22727272727272727</c:v>
                </c:pt>
                <c:pt idx="2">
                  <c:v>0.27692307692307694</c:v>
                </c:pt>
                <c:pt idx="3">
                  <c:v>0.32558139534883723</c:v>
                </c:pt>
                <c:pt idx="4">
                  <c:v>0.30841121495327101</c:v>
                </c:pt>
                <c:pt idx="5">
                  <c:v>0.296875</c:v>
                </c:pt>
                <c:pt idx="6">
                  <c:v>0.3087248322147651</c:v>
                </c:pt>
                <c:pt idx="7">
                  <c:v>0.30952380952380953</c:v>
                </c:pt>
                <c:pt idx="8">
                  <c:v>0.30366492146596857</c:v>
                </c:pt>
                <c:pt idx="9">
                  <c:v>0.29523809523809524</c:v>
                </c:pt>
                <c:pt idx="10">
                  <c:v>0.31441048034934499</c:v>
                </c:pt>
                <c:pt idx="11">
                  <c:v>0.2971887550200803</c:v>
                </c:pt>
                <c:pt idx="12">
                  <c:v>0.28195488721804512</c:v>
                </c:pt>
              </c:numCache>
            </c:numRef>
          </c:val>
        </c:ser>
        <c:marker val="1"/>
        <c:axId val="151632512"/>
        <c:axId val="151646592"/>
      </c:lineChart>
      <c:catAx>
        <c:axId val="151632512"/>
        <c:scaling>
          <c:orientation val="minMax"/>
        </c:scaling>
        <c:axPos val="b"/>
        <c:numFmt formatCode="General" sourceLinked="1"/>
        <c:tickLblPos val="nextTo"/>
        <c:crossAx val="151646592"/>
        <c:crosses val="autoZero"/>
        <c:auto val="1"/>
        <c:lblAlgn val="ctr"/>
        <c:lblOffset val="100"/>
      </c:catAx>
      <c:valAx>
        <c:axId val="151646592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51632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091" l="0.70000000000000062" r="0.70000000000000062" t="0.750000000000009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54"/>
          <c:y val="3.9863574745464515E-2"/>
          <c:w val="0.713814057463360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'210 Lipiec'!$E$31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'210 Lipiec'!$F$31:$R$31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0.98230088495575218</c:v>
                </c:pt>
                <c:pt idx="5">
                  <c:v>0.93525179856115104</c:v>
                </c:pt>
                <c:pt idx="6">
                  <c:v>0.97419354838709682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'210 Lipiec'!$E$32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'210 Lipiec'!$F$32:$R$32</c:f>
              <c:numCache>
                <c:formatCode>0.0000</c:formatCode>
                <c:ptCount val="13"/>
                <c:pt idx="0">
                  <c:v>1</c:v>
                </c:pt>
                <c:pt idx="1">
                  <c:v>0.95918367346938771</c:v>
                </c:pt>
                <c:pt idx="2">
                  <c:v>0.97222222222222221</c:v>
                </c:pt>
                <c:pt idx="3">
                  <c:v>0.967741935483871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0.98994974874371855</c:v>
                </c:pt>
                <c:pt idx="9">
                  <c:v>0.99547511312217196</c:v>
                </c:pt>
                <c:pt idx="10">
                  <c:v>0.97933884297520657</c:v>
                </c:pt>
                <c:pt idx="11">
                  <c:v>0.98461538461538467</c:v>
                </c:pt>
                <c:pt idx="12">
                  <c:v>0.98932384341637014</c:v>
                </c:pt>
              </c:numCache>
            </c:numRef>
          </c:val>
        </c:ser>
        <c:ser>
          <c:idx val="2"/>
          <c:order val="2"/>
          <c:tx>
            <c:strRef>
              <c:f>'210 Lipiec'!$E$33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'210 Lipiec'!$F$33:$R$33</c:f>
              <c:numCache>
                <c:formatCode>0.0000</c:formatCode>
                <c:ptCount val="13"/>
                <c:pt idx="0">
                  <c:v>1</c:v>
                </c:pt>
                <c:pt idx="1">
                  <c:v>0.8571428571428571</c:v>
                </c:pt>
                <c:pt idx="2">
                  <c:v>0.81944444444444442</c:v>
                </c:pt>
                <c:pt idx="3">
                  <c:v>0.77419354838709675</c:v>
                </c:pt>
                <c:pt idx="4">
                  <c:v>0.69911504424778759</c:v>
                </c:pt>
                <c:pt idx="5">
                  <c:v>0.73381294964028776</c:v>
                </c:pt>
                <c:pt idx="6">
                  <c:v>0.79354838709677422</c:v>
                </c:pt>
                <c:pt idx="7">
                  <c:v>0.7931034482758621</c:v>
                </c:pt>
                <c:pt idx="8">
                  <c:v>0.80904522613065322</c:v>
                </c:pt>
                <c:pt idx="9">
                  <c:v>0.80542986425339369</c:v>
                </c:pt>
                <c:pt idx="10">
                  <c:v>0.8223140495867769</c:v>
                </c:pt>
                <c:pt idx="11">
                  <c:v>0.84230769230769231</c:v>
                </c:pt>
                <c:pt idx="12">
                  <c:v>0.85765124555160144</c:v>
                </c:pt>
              </c:numCache>
            </c:numRef>
          </c:val>
        </c:ser>
        <c:ser>
          <c:idx val="3"/>
          <c:order val="3"/>
          <c:tx>
            <c:strRef>
              <c:f>'210 Lipiec'!$E$34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'210 Lipiec'!$F$34:$R$34</c:f>
              <c:numCache>
                <c:formatCode>0.0000</c:formatCode>
                <c:ptCount val="13"/>
                <c:pt idx="0">
                  <c:v>0.79166666666666663</c:v>
                </c:pt>
                <c:pt idx="1">
                  <c:v>0.83673469387755106</c:v>
                </c:pt>
                <c:pt idx="2">
                  <c:v>0.625</c:v>
                </c:pt>
                <c:pt idx="3">
                  <c:v>0.74193548387096775</c:v>
                </c:pt>
                <c:pt idx="4">
                  <c:v>0.82300884955752207</c:v>
                </c:pt>
                <c:pt idx="5">
                  <c:v>0.80575539568345322</c:v>
                </c:pt>
                <c:pt idx="6">
                  <c:v>0.83870967741935487</c:v>
                </c:pt>
                <c:pt idx="7">
                  <c:v>0.86206896551724133</c:v>
                </c:pt>
                <c:pt idx="8">
                  <c:v>0.85427135678391963</c:v>
                </c:pt>
                <c:pt idx="9">
                  <c:v>0.83710407239819007</c:v>
                </c:pt>
                <c:pt idx="10">
                  <c:v>0.85123966942148765</c:v>
                </c:pt>
                <c:pt idx="11">
                  <c:v>0.86153846153846159</c:v>
                </c:pt>
                <c:pt idx="12">
                  <c:v>0.85765124555160144</c:v>
                </c:pt>
              </c:numCache>
            </c:numRef>
          </c:val>
        </c:ser>
        <c:ser>
          <c:idx val="4"/>
          <c:order val="4"/>
          <c:tx>
            <c:strRef>
              <c:f>'210 Lipiec'!$E$35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'210 Lipiec'!$F$35:$R$35</c:f>
              <c:numCache>
                <c:formatCode>0.0000</c:formatCode>
                <c:ptCount val="13"/>
                <c:pt idx="0">
                  <c:v>0.70833333333333337</c:v>
                </c:pt>
                <c:pt idx="1">
                  <c:v>0.77551020408163263</c:v>
                </c:pt>
                <c:pt idx="2">
                  <c:v>0.63888888888888884</c:v>
                </c:pt>
                <c:pt idx="3">
                  <c:v>0.69892473118279574</c:v>
                </c:pt>
                <c:pt idx="4">
                  <c:v>0.69911504424778759</c:v>
                </c:pt>
                <c:pt idx="5">
                  <c:v>0.69064748201438853</c:v>
                </c:pt>
                <c:pt idx="6">
                  <c:v>0.74838709677419357</c:v>
                </c:pt>
                <c:pt idx="7">
                  <c:v>0.77586206896551724</c:v>
                </c:pt>
                <c:pt idx="8">
                  <c:v>0.77386934673366836</c:v>
                </c:pt>
                <c:pt idx="9">
                  <c:v>0.77828054298642535</c:v>
                </c:pt>
                <c:pt idx="10">
                  <c:v>0.7975206611570248</c:v>
                </c:pt>
                <c:pt idx="11">
                  <c:v>0.80769230769230771</c:v>
                </c:pt>
                <c:pt idx="12">
                  <c:v>0.82562277580071175</c:v>
                </c:pt>
              </c:numCache>
            </c:numRef>
          </c:val>
        </c:ser>
        <c:ser>
          <c:idx val="5"/>
          <c:order val="5"/>
          <c:tx>
            <c:strRef>
              <c:f>'210 Lipiec'!$E$36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'210 Lipiec'!$F$36:$R$36</c:f>
              <c:numCache>
                <c:formatCode>0.0000</c:formatCode>
                <c:ptCount val="13"/>
                <c:pt idx="0">
                  <c:v>0.875</c:v>
                </c:pt>
                <c:pt idx="1">
                  <c:v>0.77551020408163263</c:v>
                </c:pt>
                <c:pt idx="2">
                  <c:v>0.73611111111111116</c:v>
                </c:pt>
                <c:pt idx="3">
                  <c:v>0.70967741935483875</c:v>
                </c:pt>
                <c:pt idx="4">
                  <c:v>0.67256637168141598</c:v>
                </c:pt>
                <c:pt idx="5">
                  <c:v>0.59712230215827333</c:v>
                </c:pt>
                <c:pt idx="6">
                  <c:v>0.6645161290322581</c:v>
                </c:pt>
                <c:pt idx="7">
                  <c:v>0.68965517241379315</c:v>
                </c:pt>
                <c:pt idx="8">
                  <c:v>0.69849246231155782</c:v>
                </c:pt>
                <c:pt idx="9">
                  <c:v>0.72398190045248867</c:v>
                </c:pt>
                <c:pt idx="10">
                  <c:v>0.73966942148760328</c:v>
                </c:pt>
                <c:pt idx="11">
                  <c:v>0.77307692307692311</c:v>
                </c:pt>
                <c:pt idx="12">
                  <c:v>0.75088967971530252</c:v>
                </c:pt>
              </c:numCache>
            </c:numRef>
          </c:val>
        </c:ser>
        <c:ser>
          <c:idx val="6"/>
          <c:order val="6"/>
          <c:tx>
            <c:strRef>
              <c:f>'210 Lipiec'!$E$37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'210 Lipiec'!$F$37:$R$37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0.73469387755102045</c:v>
                </c:pt>
                <c:pt idx="2">
                  <c:v>0.61111111111111116</c:v>
                </c:pt>
                <c:pt idx="3">
                  <c:v>0.62365591397849462</c:v>
                </c:pt>
                <c:pt idx="4">
                  <c:v>0.53097345132743368</c:v>
                </c:pt>
                <c:pt idx="5">
                  <c:v>0.52517985611510787</c:v>
                </c:pt>
                <c:pt idx="6">
                  <c:v>0.5741935483870968</c:v>
                </c:pt>
                <c:pt idx="7">
                  <c:v>0.60919540229885061</c:v>
                </c:pt>
                <c:pt idx="8">
                  <c:v>0.60301507537688437</c:v>
                </c:pt>
                <c:pt idx="9">
                  <c:v>0.56108597285067874</c:v>
                </c:pt>
                <c:pt idx="10">
                  <c:v>0.56198347107438018</c:v>
                </c:pt>
                <c:pt idx="11">
                  <c:v>0.56923076923076921</c:v>
                </c:pt>
                <c:pt idx="12">
                  <c:v>0.56227758007117434</c:v>
                </c:pt>
              </c:numCache>
            </c:numRef>
          </c:val>
        </c:ser>
        <c:ser>
          <c:idx val="7"/>
          <c:order val="7"/>
          <c:tx>
            <c:strRef>
              <c:f>'210 Lipiec'!$E$38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'210 Lipiec'!$F$38:$R$38</c:f>
              <c:numCache>
                <c:formatCode>0.0000</c:formatCode>
                <c:ptCount val="13"/>
                <c:pt idx="0">
                  <c:v>0.41666666666666669</c:v>
                </c:pt>
                <c:pt idx="1">
                  <c:v>0.5714285714285714</c:v>
                </c:pt>
                <c:pt idx="2">
                  <c:v>0.51388888888888884</c:v>
                </c:pt>
                <c:pt idx="3">
                  <c:v>0.5268817204301075</c:v>
                </c:pt>
                <c:pt idx="4">
                  <c:v>0.54867256637168138</c:v>
                </c:pt>
                <c:pt idx="5">
                  <c:v>0.56834532374100721</c:v>
                </c:pt>
                <c:pt idx="6">
                  <c:v>0.55483870967741933</c:v>
                </c:pt>
                <c:pt idx="7">
                  <c:v>0.58045977011494254</c:v>
                </c:pt>
                <c:pt idx="8">
                  <c:v>0.59296482412060303</c:v>
                </c:pt>
                <c:pt idx="9">
                  <c:v>0.579185520361991</c:v>
                </c:pt>
                <c:pt idx="10">
                  <c:v>0.55371900826446285</c:v>
                </c:pt>
                <c:pt idx="11">
                  <c:v>0.54230769230769227</c:v>
                </c:pt>
                <c:pt idx="12">
                  <c:v>0.51601423487544484</c:v>
                </c:pt>
              </c:numCache>
            </c:numRef>
          </c:val>
        </c:ser>
        <c:ser>
          <c:idx val="8"/>
          <c:order val="8"/>
          <c:tx>
            <c:strRef>
              <c:f>'210 Lipiec'!$E$39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'210 Lipiec'!$F$39:$R$39</c:f>
              <c:numCache>
                <c:formatCode>0.0000</c:formatCode>
                <c:ptCount val="13"/>
                <c:pt idx="0">
                  <c:v>0.625</c:v>
                </c:pt>
                <c:pt idx="1">
                  <c:v>0.5714285714285714</c:v>
                </c:pt>
                <c:pt idx="2">
                  <c:v>0.58333333333333337</c:v>
                </c:pt>
                <c:pt idx="3">
                  <c:v>0.54838709677419351</c:v>
                </c:pt>
                <c:pt idx="4">
                  <c:v>0.48672566371681414</c:v>
                </c:pt>
                <c:pt idx="5">
                  <c:v>0.47482014388489208</c:v>
                </c:pt>
                <c:pt idx="6">
                  <c:v>0.46451612903225808</c:v>
                </c:pt>
                <c:pt idx="7">
                  <c:v>0.50574712643678166</c:v>
                </c:pt>
                <c:pt idx="8">
                  <c:v>0.50753768844221103</c:v>
                </c:pt>
                <c:pt idx="9">
                  <c:v>0.48868778280542985</c:v>
                </c:pt>
                <c:pt idx="10">
                  <c:v>0.48347107438016529</c:v>
                </c:pt>
                <c:pt idx="11">
                  <c:v>0.50769230769230766</c:v>
                </c:pt>
                <c:pt idx="12">
                  <c:v>0.49110320284697506</c:v>
                </c:pt>
              </c:numCache>
            </c:numRef>
          </c:val>
        </c:ser>
        <c:ser>
          <c:idx val="9"/>
          <c:order val="9"/>
          <c:tx>
            <c:strRef>
              <c:f>'210 Lipiec'!$E$40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'210 Lipiec'!$F$40:$R$40</c:f>
              <c:numCache>
                <c:formatCode>0.0000</c:formatCode>
                <c:ptCount val="13"/>
                <c:pt idx="0">
                  <c:v>0.25</c:v>
                </c:pt>
                <c:pt idx="1">
                  <c:v>0.42857142857142855</c:v>
                </c:pt>
                <c:pt idx="2">
                  <c:v>0.34722222222222221</c:v>
                </c:pt>
                <c:pt idx="3">
                  <c:v>0.39784946236559138</c:v>
                </c:pt>
                <c:pt idx="4">
                  <c:v>0.38938053097345132</c:v>
                </c:pt>
                <c:pt idx="5">
                  <c:v>0.46762589928057552</c:v>
                </c:pt>
                <c:pt idx="6">
                  <c:v>0.52903225806451615</c:v>
                </c:pt>
                <c:pt idx="7">
                  <c:v>0.55747126436781613</c:v>
                </c:pt>
                <c:pt idx="8">
                  <c:v>0.55276381909547734</c:v>
                </c:pt>
                <c:pt idx="9">
                  <c:v>0.50226244343891402</c:v>
                </c:pt>
                <c:pt idx="10">
                  <c:v>0.51239669421487599</c:v>
                </c:pt>
                <c:pt idx="11">
                  <c:v>0.51538461538461533</c:v>
                </c:pt>
                <c:pt idx="12">
                  <c:v>0.47686832740213525</c:v>
                </c:pt>
              </c:numCache>
            </c:numRef>
          </c:val>
        </c:ser>
        <c:marker val="1"/>
        <c:axId val="151518208"/>
        <c:axId val="151667456"/>
      </c:lineChart>
      <c:catAx>
        <c:axId val="151518208"/>
        <c:scaling>
          <c:orientation val="minMax"/>
        </c:scaling>
        <c:axPos val="b"/>
        <c:numFmt formatCode="General" sourceLinked="1"/>
        <c:tickLblPos val="nextTo"/>
        <c:crossAx val="151667456"/>
        <c:crosses val="autoZero"/>
        <c:auto val="1"/>
        <c:lblAlgn val="ctr"/>
        <c:lblOffset val="100"/>
      </c:catAx>
      <c:valAx>
        <c:axId val="151667456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51518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</c:legend>
    <c:plotVisOnly val="1"/>
    <c:dispBlanksAs val="gap"/>
  </c:chart>
  <c:printSettings>
    <c:headerFooter/>
    <c:pageMargins b="0.75000000000000888" l="0.70000000000000062" r="0.70000000000000062" t="0.7500000000000088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37"/>
          <c:y val="3.9863574745464515E-2"/>
          <c:w val="0.713814057463360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'209 Czerwiec'!$E$31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'209 Czerwiec'!$F$31:$R$31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0.97777777777777775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0.99090909090909096</c:v>
                </c:pt>
                <c:pt idx="7">
                  <c:v>0.99248120300751874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'209 Czerwiec'!$E$32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'209 Czerwiec'!$F$32:$R$32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0.93333333333333335</c:v>
                </c:pt>
                <c:pt idx="2">
                  <c:v>1</c:v>
                </c:pt>
                <c:pt idx="3">
                  <c:v>0.95945945945945943</c:v>
                </c:pt>
                <c:pt idx="4">
                  <c:v>0.91954022988505746</c:v>
                </c:pt>
                <c:pt idx="5">
                  <c:v>0.97701149425287359</c:v>
                </c:pt>
                <c:pt idx="6">
                  <c:v>1</c:v>
                </c:pt>
                <c:pt idx="7">
                  <c:v>1</c:v>
                </c:pt>
                <c:pt idx="8">
                  <c:v>0.99367088607594933</c:v>
                </c:pt>
                <c:pt idx="9">
                  <c:v>0.96590909090909094</c:v>
                </c:pt>
                <c:pt idx="10">
                  <c:v>0.97422680412371132</c:v>
                </c:pt>
                <c:pt idx="11">
                  <c:v>0.97706422018348627</c:v>
                </c:pt>
                <c:pt idx="12">
                  <c:v>0.94354838709677424</c:v>
                </c:pt>
              </c:numCache>
            </c:numRef>
          </c:val>
        </c:ser>
        <c:ser>
          <c:idx val="2"/>
          <c:order val="2"/>
          <c:tx>
            <c:strRef>
              <c:f>'209 Czerwiec'!$E$33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'209 Czerwiec'!$F$33:$R$33</c:f>
              <c:numCache>
                <c:formatCode>0.0000</c:formatCode>
                <c:ptCount val="13"/>
                <c:pt idx="0">
                  <c:v>0.91666666666666663</c:v>
                </c:pt>
                <c:pt idx="1">
                  <c:v>1</c:v>
                </c:pt>
                <c:pt idx="2">
                  <c:v>0.84615384615384615</c:v>
                </c:pt>
                <c:pt idx="3">
                  <c:v>0.79729729729729726</c:v>
                </c:pt>
                <c:pt idx="4">
                  <c:v>0.82758620689655171</c:v>
                </c:pt>
                <c:pt idx="5">
                  <c:v>0.88505747126436785</c:v>
                </c:pt>
                <c:pt idx="6">
                  <c:v>0.79090909090909089</c:v>
                </c:pt>
                <c:pt idx="7">
                  <c:v>0.78947368421052633</c:v>
                </c:pt>
                <c:pt idx="8">
                  <c:v>0.810126582278481</c:v>
                </c:pt>
                <c:pt idx="9">
                  <c:v>0.82386363636363635</c:v>
                </c:pt>
                <c:pt idx="10">
                  <c:v>0.81958762886597936</c:v>
                </c:pt>
                <c:pt idx="11">
                  <c:v>0.83944954128440363</c:v>
                </c:pt>
                <c:pt idx="12">
                  <c:v>0.85483870967741937</c:v>
                </c:pt>
              </c:numCache>
            </c:numRef>
          </c:val>
        </c:ser>
        <c:ser>
          <c:idx val="3"/>
          <c:order val="3"/>
          <c:tx>
            <c:strRef>
              <c:f>'209 Czerwiec'!$E$34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'209 Czerwiec'!$F$34:$R$34</c:f>
              <c:numCache>
                <c:formatCode>0.0000</c:formatCode>
                <c:ptCount val="13"/>
                <c:pt idx="0">
                  <c:v>1</c:v>
                </c:pt>
                <c:pt idx="1">
                  <c:v>0.97777777777777775</c:v>
                </c:pt>
                <c:pt idx="2">
                  <c:v>0.90769230769230769</c:v>
                </c:pt>
                <c:pt idx="3">
                  <c:v>0.8783783783783784</c:v>
                </c:pt>
                <c:pt idx="4">
                  <c:v>0.83908045977011492</c:v>
                </c:pt>
                <c:pt idx="5">
                  <c:v>0.89655172413793105</c:v>
                </c:pt>
                <c:pt idx="6">
                  <c:v>0.95454545454545459</c:v>
                </c:pt>
                <c:pt idx="7">
                  <c:v>0.94736842105263153</c:v>
                </c:pt>
                <c:pt idx="8">
                  <c:v>0.84810126582278478</c:v>
                </c:pt>
                <c:pt idx="9">
                  <c:v>0.85795454545454541</c:v>
                </c:pt>
                <c:pt idx="10">
                  <c:v>0.87113402061855671</c:v>
                </c:pt>
                <c:pt idx="11">
                  <c:v>0.88073394495412849</c:v>
                </c:pt>
                <c:pt idx="12">
                  <c:v>0.84677419354838712</c:v>
                </c:pt>
              </c:numCache>
            </c:numRef>
          </c:val>
        </c:ser>
        <c:ser>
          <c:idx val="4"/>
          <c:order val="4"/>
          <c:tx>
            <c:strRef>
              <c:f>'209 Czerwiec'!$E$35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'209 Czerwiec'!$F$35:$R$35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0.8666666666666667</c:v>
                </c:pt>
                <c:pt idx="2">
                  <c:v>0.75384615384615383</c:v>
                </c:pt>
                <c:pt idx="3">
                  <c:v>0.67567567567567566</c:v>
                </c:pt>
                <c:pt idx="4">
                  <c:v>0.68965517241379315</c:v>
                </c:pt>
                <c:pt idx="5">
                  <c:v>0.68965517241379315</c:v>
                </c:pt>
                <c:pt idx="6">
                  <c:v>0.76363636363636367</c:v>
                </c:pt>
                <c:pt idx="7">
                  <c:v>0.74436090225563911</c:v>
                </c:pt>
                <c:pt idx="8">
                  <c:v>0.77848101265822789</c:v>
                </c:pt>
                <c:pt idx="9">
                  <c:v>0.84090909090909094</c:v>
                </c:pt>
                <c:pt idx="10">
                  <c:v>0.78865979381443296</c:v>
                </c:pt>
                <c:pt idx="11">
                  <c:v>0.81192660550458717</c:v>
                </c:pt>
                <c:pt idx="12">
                  <c:v>0.79838709677419351</c:v>
                </c:pt>
              </c:numCache>
            </c:numRef>
          </c:val>
        </c:ser>
        <c:ser>
          <c:idx val="5"/>
          <c:order val="5"/>
          <c:tx>
            <c:strRef>
              <c:f>'209 Czerwiec'!$E$36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'209 Czerwiec'!$F$36:$R$36</c:f>
              <c:numCache>
                <c:formatCode>0.0000</c:formatCode>
                <c:ptCount val="13"/>
                <c:pt idx="0">
                  <c:v>0.91666666666666663</c:v>
                </c:pt>
                <c:pt idx="1">
                  <c:v>0.93333333333333335</c:v>
                </c:pt>
                <c:pt idx="2">
                  <c:v>0.84615384615384615</c:v>
                </c:pt>
                <c:pt idx="3">
                  <c:v>0.82432432432432434</c:v>
                </c:pt>
                <c:pt idx="4">
                  <c:v>0.85057471264367812</c:v>
                </c:pt>
                <c:pt idx="5">
                  <c:v>0.85057471264367812</c:v>
                </c:pt>
                <c:pt idx="6">
                  <c:v>0.83636363636363631</c:v>
                </c:pt>
                <c:pt idx="7">
                  <c:v>0.79699248120300747</c:v>
                </c:pt>
                <c:pt idx="8">
                  <c:v>0.77215189873417722</c:v>
                </c:pt>
                <c:pt idx="9">
                  <c:v>0.80681818181818177</c:v>
                </c:pt>
                <c:pt idx="10">
                  <c:v>0.79381443298969068</c:v>
                </c:pt>
                <c:pt idx="11">
                  <c:v>0.7844036697247706</c:v>
                </c:pt>
                <c:pt idx="12">
                  <c:v>0.77822580645161288</c:v>
                </c:pt>
              </c:numCache>
            </c:numRef>
          </c:val>
        </c:ser>
        <c:ser>
          <c:idx val="6"/>
          <c:order val="6"/>
          <c:tx>
            <c:strRef>
              <c:f>'209 Czerwiec'!$E$37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'209 Czerwiec'!$F$37:$R$37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0.91111111111111109</c:v>
                </c:pt>
                <c:pt idx="2">
                  <c:v>0.86153846153846159</c:v>
                </c:pt>
                <c:pt idx="3">
                  <c:v>0.83783783783783783</c:v>
                </c:pt>
                <c:pt idx="4">
                  <c:v>0.85057471264367812</c:v>
                </c:pt>
                <c:pt idx="5">
                  <c:v>0.85057471264367812</c:v>
                </c:pt>
                <c:pt idx="6">
                  <c:v>0.79090909090909089</c:v>
                </c:pt>
                <c:pt idx="7">
                  <c:v>0.79699248120300747</c:v>
                </c:pt>
                <c:pt idx="8">
                  <c:v>0.810126582278481</c:v>
                </c:pt>
                <c:pt idx="9">
                  <c:v>0.79545454545454541</c:v>
                </c:pt>
                <c:pt idx="10">
                  <c:v>0.81443298969072164</c:v>
                </c:pt>
                <c:pt idx="11">
                  <c:v>0.79357798165137616</c:v>
                </c:pt>
                <c:pt idx="12">
                  <c:v>0.75</c:v>
                </c:pt>
              </c:numCache>
            </c:numRef>
          </c:val>
        </c:ser>
        <c:ser>
          <c:idx val="7"/>
          <c:order val="7"/>
          <c:tx>
            <c:strRef>
              <c:f>'209 Czerwiec'!$E$38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'209 Czerwiec'!$F$38:$R$38</c:f>
              <c:numCache>
                <c:formatCode>0.0000</c:formatCode>
                <c:ptCount val="13"/>
                <c:pt idx="0">
                  <c:v>0.45833333333333331</c:v>
                </c:pt>
                <c:pt idx="1">
                  <c:v>0.62222222222222223</c:v>
                </c:pt>
                <c:pt idx="2">
                  <c:v>0.50769230769230766</c:v>
                </c:pt>
                <c:pt idx="3">
                  <c:v>0.44594594594594594</c:v>
                </c:pt>
                <c:pt idx="4">
                  <c:v>0.39080459770114945</c:v>
                </c:pt>
                <c:pt idx="5">
                  <c:v>0.39080459770114945</c:v>
                </c:pt>
                <c:pt idx="6">
                  <c:v>0.43636363636363634</c:v>
                </c:pt>
                <c:pt idx="7">
                  <c:v>0.51127819548872178</c:v>
                </c:pt>
                <c:pt idx="8">
                  <c:v>0.53164556962025311</c:v>
                </c:pt>
                <c:pt idx="9">
                  <c:v>0.5</c:v>
                </c:pt>
                <c:pt idx="10">
                  <c:v>0.50515463917525771</c:v>
                </c:pt>
                <c:pt idx="11">
                  <c:v>0.55963302752293576</c:v>
                </c:pt>
                <c:pt idx="12">
                  <c:v>0.50806451612903225</c:v>
                </c:pt>
              </c:numCache>
            </c:numRef>
          </c:val>
        </c:ser>
        <c:ser>
          <c:idx val="8"/>
          <c:order val="8"/>
          <c:tx>
            <c:strRef>
              <c:f>'209 Czerwiec'!$E$39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'209 Czerwiec'!$F$39:$R$39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0.66666666666666663</c:v>
                </c:pt>
                <c:pt idx="2">
                  <c:v>0.50769230769230766</c:v>
                </c:pt>
                <c:pt idx="3">
                  <c:v>0.44594594594594594</c:v>
                </c:pt>
                <c:pt idx="4">
                  <c:v>0.48275862068965519</c:v>
                </c:pt>
                <c:pt idx="5">
                  <c:v>0.54022988505747127</c:v>
                </c:pt>
                <c:pt idx="6">
                  <c:v>0.53636363636363638</c:v>
                </c:pt>
                <c:pt idx="7">
                  <c:v>0.48120300751879697</c:v>
                </c:pt>
                <c:pt idx="8">
                  <c:v>0.50632911392405067</c:v>
                </c:pt>
                <c:pt idx="9">
                  <c:v>0.52272727272727271</c:v>
                </c:pt>
                <c:pt idx="10">
                  <c:v>0.52577319587628868</c:v>
                </c:pt>
                <c:pt idx="11">
                  <c:v>0.52293577981651373</c:v>
                </c:pt>
                <c:pt idx="12">
                  <c:v>0.45967741935483869</c:v>
                </c:pt>
              </c:numCache>
            </c:numRef>
          </c:val>
        </c:ser>
        <c:ser>
          <c:idx val="9"/>
          <c:order val="9"/>
          <c:tx>
            <c:strRef>
              <c:f>'209 Czerwiec'!$E$40</c:f>
              <c:strCache>
                <c:ptCount val="1"/>
                <c:pt idx="0">
                  <c:v>Luiza Ossowska</c:v>
                </c:pt>
              </c:strCache>
            </c:strRef>
          </c:tx>
          <c:val>
            <c:numRef>
              <c:f>'209 Czerwiec'!$F$40:$R$40</c:f>
              <c:numCache>
                <c:formatCode>0.0000</c:formatCode>
                <c:ptCount val="13"/>
                <c:pt idx="0">
                  <c:v>0.33333333333333331</c:v>
                </c:pt>
                <c:pt idx="1">
                  <c:v>0.33333333333333331</c:v>
                </c:pt>
                <c:pt idx="2">
                  <c:v>0.35384615384615387</c:v>
                </c:pt>
                <c:pt idx="3">
                  <c:v>0.3108108108108108</c:v>
                </c:pt>
                <c:pt idx="4">
                  <c:v>0.26436781609195403</c:v>
                </c:pt>
                <c:pt idx="5">
                  <c:v>0.26436781609195403</c:v>
                </c:pt>
                <c:pt idx="6">
                  <c:v>0.26363636363636361</c:v>
                </c:pt>
                <c:pt idx="7">
                  <c:v>0.26315789473684209</c:v>
                </c:pt>
                <c:pt idx="8">
                  <c:v>0.33544303797468356</c:v>
                </c:pt>
                <c:pt idx="9">
                  <c:v>0.31818181818181818</c:v>
                </c:pt>
                <c:pt idx="10">
                  <c:v>0.31958762886597936</c:v>
                </c:pt>
                <c:pt idx="11">
                  <c:v>0.3669724770642202</c:v>
                </c:pt>
                <c:pt idx="12">
                  <c:v>0.34677419354838712</c:v>
                </c:pt>
              </c:numCache>
            </c:numRef>
          </c:val>
        </c:ser>
        <c:marker val="1"/>
        <c:axId val="151814912"/>
        <c:axId val="151816448"/>
      </c:lineChart>
      <c:catAx>
        <c:axId val="1518149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51816448"/>
        <c:crosses val="autoZero"/>
        <c:auto val="1"/>
        <c:lblAlgn val="ctr"/>
        <c:lblOffset val="100"/>
      </c:catAx>
      <c:valAx>
        <c:axId val="15181644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51814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66" l="0.70000000000000062" r="0.70000000000000062" t="0.7500000000000086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15"/>
          <c:y val="3.9863574745464515E-2"/>
          <c:w val="0.713814057463359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'208 Maj'!$E$35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'208 Maj'!$F$35:$R$35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'208 Maj'!$E$36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'208 Maj'!$F$36:$R$36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0.8666666666666667</c:v>
                </c:pt>
                <c:pt idx="2">
                  <c:v>0.92063492063492058</c:v>
                </c:pt>
                <c:pt idx="3">
                  <c:v>0.86904761904761907</c:v>
                </c:pt>
                <c:pt idx="4">
                  <c:v>0.79207920792079212</c:v>
                </c:pt>
                <c:pt idx="5">
                  <c:v>0.84615384615384615</c:v>
                </c:pt>
                <c:pt idx="6">
                  <c:v>0.89312977099236646</c:v>
                </c:pt>
                <c:pt idx="7">
                  <c:v>0.90196078431372551</c:v>
                </c:pt>
                <c:pt idx="8">
                  <c:v>0.9028571428571428</c:v>
                </c:pt>
                <c:pt idx="9">
                  <c:v>0.9128205128205128</c:v>
                </c:pt>
                <c:pt idx="10">
                  <c:v>0.90909090909090906</c:v>
                </c:pt>
                <c:pt idx="11">
                  <c:v>0.88209606986899558</c:v>
                </c:pt>
                <c:pt idx="12">
                  <c:v>0.92050209205020916</c:v>
                </c:pt>
              </c:numCache>
            </c:numRef>
          </c:val>
        </c:ser>
        <c:ser>
          <c:idx val="2"/>
          <c:order val="2"/>
          <c:tx>
            <c:strRef>
              <c:f>'208 Maj'!$E$37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'208 Maj'!$F$37:$R$37</c:f>
              <c:numCache>
                <c:formatCode>0.0000</c:formatCode>
                <c:ptCount val="13"/>
                <c:pt idx="0">
                  <c:v>0.95652173913043481</c:v>
                </c:pt>
                <c:pt idx="1">
                  <c:v>0.91111111111111109</c:v>
                </c:pt>
                <c:pt idx="2">
                  <c:v>0.93650793650793651</c:v>
                </c:pt>
                <c:pt idx="3">
                  <c:v>0.8214285714285714</c:v>
                </c:pt>
                <c:pt idx="4">
                  <c:v>0.78217821782178221</c:v>
                </c:pt>
                <c:pt idx="5">
                  <c:v>0.82905982905982911</c:v>
                </c:pt>
                <c:pt idx="6">
                  <c:v>0.83206106870229013</c:v>
                </c:pt>
                <c:pt idx="7">
                  <c:v>0.83660130718954251</c:v>
                </c:pt>
                <c:pt idx="8">
                  <c:v>0.82857142857142863</c:v>
                </c:pt>
                <c:pt idx="9">
                  <c:v>0.85641025641025637</c:v>
                </c:pt>
                <c:pt idx="10">
                  <c:v>0.8133971291866029</c:v>
                </c:pt>
                <c:pt idx="11">
                  <c:v>0.78165938864628826</c:v>
                </c:pt>
                <c:pt idx="12">
                  <c:v>0.81589958158995812</c:v>
                </c:pt>
              </c:numCache>
            </c:numRef>
          </c:val>
        </c:ser>
        <c:ser>
          <c:idx val="3"/>
          <c:order val="3"/>
          <c:tx>
            <c:strRef>
              <c:f>'208 Maj'!$E$38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'208 Maj'!$F$38:$R$38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0.73333333333333328</c:v>
                </c:pt>
                <c:pt idx="2">
                  <c:v>0.77777777777777779</c:v>
                </c:pt>
                <c:pt idx="3">
                  <c:v>0.72619047619047616</c:v>
                </c:pt>
                <c:pt idx="4">
                  <c:v>0.6633663366336634</c:v>
                </c:pt>
                <c:pt idx="5">
                  <c:v>0.63247863247863245</c:v>
                </c:pt>
                <c:pt idx="6">
                  <c:v>0.68702290076335881</c:v>
                </c:pt>
                <c:pt idx="7">
                  <c:v>0.66666666666666663</c:v>
                </c:pt>
                <c:pt idx="8">
                  <c:v>0.64</c:v>
                </c:pt>
                <c:pt idx="9">
                  <c:v>0.67179487179487174</c:v>
                </c:pt>
                <c:pt idx="10">
                  <c:v>0.63636363636363635</c:v>
                </c:pt>
                <c:pt idx="11">
                  <c:v>0.611353711790393</c:v>
                </c:pt>
                <c:pt idx="12">
                  <c:v>0.62343096234309625</c:v>
                </c:pt>
              </c:numCache>
            </c:numRef>
          </c:val>
        </c:ser>
        <c:ser>
          <c:idx val="4"/>
          <c:order val="4"/>
          <c:tx>
            <c:strRef>
              <c:f>'208 Maj'!$E$39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'208 Maj'!$F$39:$R$39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0.64444444444444449</c:v>
                </c:pt>
                <c:pt idx="2">
                  <c:v>0.58730158730158732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0.4358974358974359</c:v>
                </c:pt>
                <c:pt idx="6">
                  <c:v>0.50381679389312972</c:v>
                </c:pt>
                <c:pt idx="7">
                  <c:v>0.53594771241830064</c:v>
                </c:pt>
                <c:pt idx="8">
                  <c:v>0.54285714285714282</c:v>
                </c:pt>
                <c:pt idx="9">
                  <c:v>0.5641025641025641</c:v>
                </c:pt>
                <c:pt idx="10">
                  <c:v>0.54545454545454541</c:v>
                </c:pt>
                <c:pt idx="11">
                  <c:v>0.54148471615720528</c:v>
                </c:pt>
                <c:pt idx="12">
                  <c:v>0.57322175732217573</c:v>
                </c:pt>
              </c:numCache>
            </c:numRef>
          </c:val>
        </c:ser>
        <c:ser>
          <c:idx val="5"/>
          <c:order val="5"/>
          <c:tx>
            <c:strRef>
              <c:f>'208 Maj'!$E$40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'208 Maj'!$F$40:$R$40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0.84444444444444444</c:v>
                </c:pt>
                <c:pt idx="2">
                  <c:v>0.80952380952380953</c:v>
                </c:pt>
                <c:pt idx="3">
                  <c:v>0.7142857142857143</c:v>
                </c:pt>
                <c:pt idx="4">
                  <c:v>0.73267326732673266</c:v>
                </c:pt>
                <c:pt idx="5">
                  <c:v>0.71794871794871795</c:v>
                </c:pt>
                <c:pt idx="6">
                  <c:v>0.67938931297709926</c:v>
                </c:pt>
                <c:pt idx="7">
                  <c:v>0.65359477124183007</c:v>
                </c:pt>
                <c:pt idx="8">
                  <c:v>0.60571428571428576</c:v>
                </c:pt>
                <c:pt idx="9">
                  <c:v>0.57435897435897432</c:v>
                </c:pt>
                <c:pt idx="10">
                  <c:v>0.56459330143540665</c:v>
                </c:pt>
                <c:pt idx="11">
                  <c:v>0.54148471615720528</c:v>
                </c:pt>
                <c:pt idx="12">
                  <c:v>0.53556485355648531</c:v>
                </c:pt>
              </c:numCache>
            </c:numRef>
          </c:val>
        </c:ser>
        <c:ser>
          <c:idx val="6"/>
          <c:order val="6"/>
          <c:tx>
            <c:strRef>
              <c:f>'208 Maj'!$E$41</c:f>
              <c:strCache>
                <c:ptCount val="1"/>
                <c:pt idx="0">
                  <c:v>Marlena</c:v>
                </c:pt>
              </c:strCache>
            </c:strRef>
          </c:tx>
          <c:val>
            <c:numRef>
              <c:f>'208 Maj'!$F$41:$R$41</c:f>
              <c:numCache>
                <c:formatCode>0.0000</c:formatCode>
                <c:ptCount val="13"/>
                <c:pt idx="0">
                  <c:v>0.73913043478260865</c:v>
                </c:pt>
                <c:pt idx="1">
                  <c:v>0.66666666666666663</c:v>
                </c:pt>
                <c:pt idx="2">
                  <c:v>0.52380952380952384</c:v>
                </c:pt>
                <c:pt idx="3">
                  <c:v>0.44047619047619047</c:v>
                </c:pt>
                <c:pt idx="4">
                  <c:v>0.46534653465346537</c:v>
                </c:pt>
                <c:pt idx="5">
                  <c:v>0.40170940170940173</c:v>
                </c:pt>
                <c:pt idx="6">
                  <c:v>0.36641221374045801</c:v>
                </c:pt>
                <c:pt idx="7">
                  <c:v>0.43790849673202614</c:v>
                </c:pt>
                <c:pt idx="8">
                  <c:v>0.47428571428571431</c:v>
                </c:pt>
                <c:pt idx="9">
                  <c:v>0.42564102564102563</c:v>
                </c:pt>
                <c:pt idx="10">
                  <c:v>0.4354066985645933</c:v>
                </c:pt>
                <c:pt idx="11">
                  <c:v>0.42794759825327511</c:v>
                </c:pt>
                <c:pt idx="12">
                  <c:v>0.42677824267782427</c:v>
                </c:pt>
              </c:numCache>
            </c:numRef>
          </c:val>
        </c:ser>
        <c:ser>
          <c:idx val="7"/>
          <c:order val="7"/>
          <c:tx>
            <c:strRef>
              <c:f>'208 Maj'!$E$42</c:f>
              <c:strCache>
                <c:ptCount val="1"/>
                <c:pt idx="0">
                  <c:v>Luiza Ossowska</c:v>
                </c:pt>
              </c:strCache>
            </c:strRef>
          </c:tx>
          <c:val>
            <c:numRef>
              <c:f>'208 Maj'!$F$42:$R$42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0.51111111111111107</c:v>
                </c:pt>
                <c:pt idx="2">
                  <c:v>0.44444444444444442</c:v>
                </c:pt>
                <c:pt idx="3">
                  <c:v>0.33333333333333331</c:v>
                </c:pt>
                <c:pt idx="4">
                  <c:v>0.30693069306930693</c:v>
                </c:pt>
                <c:pt idx="5">
                  <c:v>0.31623931623931623</c:v>
                </c:pt>
                <c:pt idx="6">
                  <c:v>0.29770992366412213</c:v>
                </c:pt>
                <c:pt idx="7">
                  <c:v>0.32679738562091504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0.291866028708134</c:v>
                </c:pt>
                <c:pt idx="11">
                  <c:v>0.30131004366812225</c:v>
                </c:pt>
                <c:pt idx="12">
                  <c:v>0.29288702928870292</c:v>
                </c:pt>
              </c:numCache>
            </c:numRef>
          </c:val>
        </c:ser>
        <c:ser>
          <c:idx val="8"/>
          <c:order val="8"/>
          <c:tx>
            <c:strRef>
              <c:f>'208 Maj'!$E$43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'208 Maj'!$F$43:$R$43</c:f>
              <c:numCache>
                <c:formatCode>0.0000</c:formatCode>
                <c:ptCount val="13"/>
                <c:pt idx="0">
                  <c:v>0.2608695652173913</c:v>
                </c:pt>
                <c:pt idx="1">
                  <c:v>0.31111111111111112</c:v>
                </c:pt>
                <c:pt idx="2">
                  <c:v>0.26984126984126983</c:v>
                </c:pt>
                <c:pt idx="3">
                  <c:v>0.26190476190476192</c:v>
                </c:pt>
                <c:pt idx="4">
                  <c:v>0.23762376237623761</c:v>
                </c:pt>
                <c:pt idx="5">
                  <c:v>0.27350427350427353</c:v>
                </c:pt>
                <c:pt idx="6">
                  <c:v>0.26717557251908397</c:v>
                </c:pt>
                <c:pt idx="7">
                  <c:v>0.29411764705882354</c:v>
                </c:pt>
                <c:pt idx="8">
                  <c:v>0.29714285714285715</c:v>
                </c:pt>
                <c:pt idx="9">
                  <c:v>0.26666666666666666</c:v>
                </c:pt>
                <c:pt idx="10">
                  <c:v>0.27751196172248804</c:v>
                </c:pt>
                <c:pt idx="11">
                  <c:v>0.2576419213973799</c:v>
                </c:pt>
                <c:pt idx="12">
                  <c:v>0.28870292887029286</c:v>
                </c:pt>
              </c:numCache>
            </c:numRef>
          </c:val>
        </c:ser>
        <c:ser>
          <c:idx val="9"/>
          <c:order val="9"/>
          <c:tx>
            <c:strRef>
              <c:f>'208 Maj'!$E$44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'208 Maj'!$F$44:$R$44</c:f>
              <c:numCache>
                <c:formatCode>0.0000</c:formatCode>
                <c:ptCount val="13"/>
                <c:pt idx="0">
                  <c:v>0.52173913043478259</c:v>
                </c:pt>
                <c:pt idx="1">
                  <c:v>0.55555555555555558</c:v>
                </c:pt>
                <c:pt idx="2">
                  <c:v>0.47619047619047616</c:v>
                </c:pt>
                <c:pt idx="3">
                  <c:v>0.38095238095238093</c:v>
                </c:pt>
                <c:pt idx="4">
                  <c:v>0.37623762376237624</c:v>
                </c:pt>
                <c:pt idx="5">
                  <c:v>0.33333333333333331</c:v>
                </c:pt>
                <c:pt idx="6">
                  <c:v>0.35877862595419846</c:v>
                </c:pt>
                <c:pt idx="7">
                  <c:v>0.32679738562091504</c:v>
                </c:pt>
                <c:pt idx="8">
                  <c:v>0.30857142857142855</c:v>
                </c:pt>
                <c:pt idx="9">
                  <c:v>0.27692307692307694</c:v>
                </c:pt>
                <c:pt idx="10">
                  <c:v>0.291866028708134</c:v>
                </c:pt>
                <c:pt idx="11">
                  <c:v>0.28820960698689957</c:v>
                </c:pt>
                <c:pt idx="12">
                  <c:v>0.28451882845188287</c:v>
                </c:pt>
              </c:numCache>
            </c:numRef>
          </c:val>
        </c:ser>
        <c:ser>
          <c:idx val="10"/>
          <c:order val="10"/>
          <c:tx>
            <c:strRef>
              <c:f>'208 Maj'!$E$45</c:f>
              <c:strCache>
                <c:ptCount val="1"/>
                <c:pt idx="0">
                  <c:v>Michał Danes</c:v>
                </c:pt>
              </c:strCache>
            </c:strRef>
          </c:tx>
          <c:val>
            <c:numRef>
              <c:f>'208 Maj'!$F$45:$R$45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0.55555555555555558</c:v>
                </c:pt>
                <c:pt idx="2">
                  <c:v>0.5714285714285714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0.35897435897435898</c:v>
                </c:pt>
                <c:pt idx="6">
                  <c:v>0.36641221374045801</c:v>
                </c:pt>
                <c:pt idx="7">
                  <c:v>0.36601307189542481</c:v>
                </c:pt>
                <c:pt idx="8">
                  <c:v>0.32571428571428573</c:v>
                </c:pt>
                <c:pt idx="9">
                  <c:v>0.29743589743589743</c:v>
                </c:pt>
                <c:pt idx="10">
                  <c:v>0.29665071770334928</c:v>
                </c:pt>
                <c:pt idx="11">
                  <c:v>0.27510917030567683</c:v>
                </c:pt>
                <c:pt idx="12">
                  <c:v>0.26359832635983266</c:v>
                </c:pt>
              </c:numCache>
            </c:numRef>
          </c:val>
        </c:ser>
        <c:ser>
          <c:idx val="11"/>
          <c:order val="11"/>
          <c:tx>
            <c:strRef>
              <c:f>'208 Maj'!$E$46</c:f>
              <c:strCache>
                <c:ptCount val="1"/>
                <c:pt idx="0">
                  <c:v>Bolek</c:v>
                </c:pt>
              </c:strCache>
            </c:strRef>
          </c:tx>
          <c:val>
            <c:numRef>
              <c:f>'208 Maj'!$F$46:$R$46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0.55555555555555558</c:v>
                </c:pt>
                <c:pt idx="2">
                  <c:v>0.46031746031746029</c:v>
                </c:pt>
                <c:pt idx="3">
                  <c:v>0.36904761904761907</c:v>
                </c:pt>
                <c:pt idx="4">
                  <c:v>0.33663366336633666</c:v>
                </c:pt>
                <c:pt idx="5">
                  <c:v>0.29059829059829062</c:v>
                </c:pt>
                <c:pt idx="6">
                  <c:v>0.29770992366412213</c:v>
                </c:pt>
                <c:pt idx="7">
                  <c:v>0.33333333333333331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0.27272727272727271</c:v>
                </c:pt>
                <c:pt idx="11">
                  <c:v>0.27074235807860264</c:v>
                </c:pt>
                <c:pt idx="12">
                  <c:v>0.2594142259414226</c:v>
                </c:pt>
              </c:numCache>
            </c:numRef>
          </c:val>
        </c:ser>
        <c:marker val="1"/>
        <c:axId val="152156800"/>
        <c:axId val="152166784"/>
      </c:lineChart>
      <c:catAx>
        <c:axId val="1521568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52166784"/>
        <c:crosses val="autoZero"/>
        <c:auto val="1"/>
        <c:lblAlgn val="ctr"/>
        <c:lblOffset val="100"/>
      </c:catAx>
      <c:valAx>
        <c:axId val="152166784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52156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44" l="0.70000000000000062" r="0.70000000000000062" t="0.750000000000008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37"/>
          <c:y val="3.9863574745464515E-2"/>
          <c:w val="0.713814057463360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'207 Kwiecień'!$E$22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'207 Kwiecień'!$F$22:$L$22</c:f>
              <c:numCache>
                <c:formatCode>0.0000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'207 Kwiecień'!$E$23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'207 Kwiecień'!$F$23:$L$23</c:f>
              <c:numCache>
                <c:formatCode>0.0000</c:formatCode>
                <c:ptCount val="7"/>
                <c:pt idx="0">
                  <c:v>0.8</c:v>
                </c:pt>
                <c:pt idx="1">
                  <c:v>0.81481481481481477</c:v>
                </c:pt>
                <c:pt idx="2">
                  <c:v>0.73255813953488369</c:v>
                </c:pt>
                <c:pt idx="3">
                  <c:v>0.76724137931034486</c:v>
                </c:pt>
                <c:pt idx="4">
                  <c:v>0.76691729323308266</c:v>
                </c:pt>
                <c:pt idx="5">
                  <c:v>0.80392156862745101</c:v>
                </c:pt>
                <c:pt idx="6">
                  <c:v>0.82386363636363635</c:v>
                </c:pt>
              </c:numCache>
            </c:numRef>
          </c:val>
        </c:ser>
        <c:ser>
          <c:idx val="2"/>
          <c:order val="2"/>
          <c:tx>
            <c:strRef>
              <c:f>'207 Kwiecień'!$E$24</c:f>
              <c:strCache>
                <c:ptCount val="1"/>
                <c:pt idx="0">
                  <c:v>Robert "Hiszpan" Janik</c:v>
                </c:pt>
              </c:strCache>
            </c:strRef>
          </c:tx>
          <c:val>
            <c:numRef>
              <c:f>'207 Kwiecień'!$F$24:$L$24</c:f>
              <c:numCache>
                <c:formatCode>0.0000</c:formatCode>
                <c:ptCount val="7"/>
                <c:pt idx="0">
                  <c:v>0.16</c:v>
                </c:pt>
                <c:pt idx="1">
                  <c:v>0.46296296296296297</c:v>
                </c:pt>
                <c:pt idx="2">
                  <c:v>0.51162790697674421</c:v>
                </c:pt>
                <c:pt idx="3">
                  <c:v>0.56034482758620685</c:v>
                </c:pt>
                <c:pt idx="4">
                  <c:v>0.56390977443609025</c:v>
                </c:pt>
                <c:pt idx="5">
                  <c:v>0.52941176470588236</c:v>
                </c:pt>
                <c:pt idx="6">
                  <c:v>0.49431818181818182</c:v>
                </c:pt>
              </c:numCache>
            </c:numRef>
          </c:val>
        </c:ser>
        <c:ser>
          <c:idx val="3"/>
          <c:order val="3"/>
          <c:tx>
            <c:strRef>
              <c:f>'207 Kwiecień'!$E$25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'207 Kwiecień'!$F$25:$L$25</c:f>
              <c:numCache>
                <c:formatCode>0.0000</c:formatCode>
                <c:ptCount val="7"/>
                <c:pt idx="0">
                  <c:v>0.2</c:v>
                </c:pt>
                <c:pt idx="1">
                  <c:v>0.37037037037037035</c:v>
                </c:pt>
                <c:pt idx="2">
                  <c:v>0.39534883720930231</c:v>
                </c:pt>
                <c:pt idx="3">
                  <c:v>0.37931034482758619</c:v>
                </c:pt>
                <c:pt idx="4">
                  <c:v>0.36090225563909772</c:v>
                </c:pt>
                <c:pt idx="5">
                  <c:v>0.39215686274509803</c:v>
                </c:pt>
                <c:pt idx="6">
                  <c:v>0.375</c:v>
                </c:pt>
              </c:numCache>
            </c:numRef>
          </c:val>
        </c:ser>
        <c:ser>
          <c:idx val="4"/>
          <c:order val="4"/>
          <c:tx>
            <c:strRef>
              <c:f>'207 Kwiecień'!$E$26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'207 Kwiecień'!$F$26:$L$26</c:f>
              <c:numCache>
                <c:formatCode>0.0000</c:formatCode>
                <c:ptCount val="7"/>
                <c:pt idx="0">
                  <c:v>0.28000000000000003</c:v>
                </c:pt>
                <c:pt idx="1">
                  <c:v>0.24074074074074073</c:v>
                </c:pt>
                <c:pt idx="2">
                  <c:v>0.32558139534883723</c:v>
                </c:pt>
                <c:pt idx="3">
                  <c:v>0.33620689655172414</c:v>
                </c:pt>
                <c:pt idx="4">
                  <c:v>0.2932330827067669</c:v>
                </c:pt>
                <c:pt idx="5">
                  <c:v>0.32679738562091504</c:v>
                </c:pt>
                <c:pt idx="6">
                  <c:v>0.35795454545454547</c:v>
                </c:pt>
              </c:numCache>
            </c:numRef>
          </c:val>
        </c:ser>
        <c:ser>
          <c:idx val="5"/>
          <c:order val="5"/>
          <c:tx>
            <c:strRef>
              <c:f>'207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'207 Kwiecień'!$F$27:$L$27</c:f>
              <c:numCache>
                <c:formatCode>0.0000</c:formatCode>
                <c:ptCount val="7"/>
                <c:pt idx="0">
                  <c:v>0.52</c:v>
                </c:pt>
                <c:pt idx="1">
                  <c:v>0.51851851851851849</c:v>
                </c:pt>
                <c:pt idx="2">
                  <c:v>0.5</c:v>
                </c:pt>
                <c:pt idx="3">
                  <c:v>0.37931034482758619</c:v>
                </c:pt>
                <c:pt idx="4">
                  <c:v>0.38345864661654133</c:v>
                </c:pt>
                <c:pt idx="5">
                  <c:v>0.38562091503267976</c:v>
                </c:pt>
                <c:pt idx="6">
                  <c:v>0.33522727272727271</c:v>
                </c:pt>
              </c:numCache>
            </c:numRef>
          </c:val>
        </c:ser>
        <c:marker val="1"/>
        <c:axId val="152272896"/>
        <c:axId val="152274432"/>
      </c:lineChart>
      <c:catAx>
        <c:axId val="1522728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52274432"/>
        <c:crosses val="autoZero"/>
        <c:auto val="1"/>
        <c:lblAlgn val="ctr"/>
        <c:lblOffset val="100"/>
      </c:catAx>
      <c:valAx>
        <c:axId val="152274432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52272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086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66" l="0.70000000000000062" r="0.70000000000000062" t="0.75000000000000866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15"/>
          <c:y val="3.9863574745464515E-2"/>
          <c:w val="0.713814057463359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'206 Marzec'!$E$22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'206 Marzec'!$F$22:$M$22</c:f>
              <c:numCache>
                <c:formatCode>0.0000</c:formatCode>
                <c:ptCount val="8"/>
                <c:pt idx="0">
                  <c:v>0.94444444444444442</c:v>
                </c:pt>
                <c:pt idx="1">
                  <c:v>0.88571428571428568</c:v>
                </c:pt>
                <c:pt idx="2">
                  <c:v>0.90384615384615385</c:v>
                </c:pt>
                <c:pt idx="3">
                  <c:v>0.95588235294117652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'206 Marzec'!$E$23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'206 Marzec'!$F$23:$M$23</c:f>
              <c:numCache>
                <c:formatCode>0.0000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0.97590361445783136</c:v>
                </c:pt>
                <c:pt idx="5">
                  <c:v>0.89320388349514568</c:v>
                </c:pt>
                <c:pt idx="6">
                  <c:v>0.94067796610169496</c:v>
                </c:pt>
                <c:pt idx="7">
                  <c:v>0.93333333333333335</c:v>
                </c:pt>
              </c:numCache>
            </c:numRef>
          </c:val>
        </c:ser>
        <c:ser>
          <c:idx val="2"/>
          <c:order val="2"/>
          <c:tx>
            <c:strRef>
              <c:f>'206 Marzec'!$E$24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'206 Marzec'!$F$24:$M$24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0.68571428571428572</c:v>
                </c:pt>
                <c:pt idx="2">
                  <c:v>0.67307692307692313</c:v>
                </c:pt>
                <c:pt idx="3">
                  <c:v>0.75</c:v>
                </c:pt>
                <c:pt idx="4">
                  <c:v>0.81927710843373491</c:v>
                </c:pt>
                <c:pt idx="5">
                  <c:v>0.78640776699029125</c:v>
                </c:pt>
                <c:pt idx="6">
                  <c:v>0.83050847457627119</c:v>
                </c:pt>
                <c:pt idx="7">
                  <c:v>0.82222222222222219</c:v>
                </c:pt>
              </c:numCache>
            </c:numRef>
          </c:val>
        </c:ser>
        <c:ser>
          <c:idx val="3"/>
          <c:order val="3"/>
          <c:tx>
            <c:strRef>
              <c:f>'206 Marzec'!$E$25</c:f>
              <c:strCache>
                <c:ptCount val="1"/>
                <c:pt idx="0">
                  <c:v>Andrzej "Bosman" Szach</c:v>
                </c:pt>
              </c:strCache>
            </c:strRef>
          </c:tx>
          <c:val>
            <c:numRef>
              <c:f>'206 Marzec'!$F$25:$M$25</c:f>
              <c:numCache>
                <c:formatCode>0.0000</c:formatCode>
                <c:ptCount val="8"/>
                <c:pt idx="0">
                  <c:v>0.55555555555555558</c:v>
                </c:pt>
                <c:pt idx="1">
                  <c:v>0.62857142857142856</c:v>
                </c:pt>
                <c:pt idx="2">
                  <c:v>0.65384615384615385</c:v>
                </c:pt>
                <c:pt idx="3">
                  <c:v>0.72058823529411764</c:v>
                </c:pt>
                <c:pt idx="4">
                  <c:v>0.75903614457831325</c:v>
                </c:pt>
                <c:pt idx="5">
                  <c:v>0.73786407766990292</c:v>
                </c:pt>
                <c:pt idx="6">
                  <c:v>0.77118644067796616</c:v>
                </c:pt>
                <c:pt idx="7">
                  <c:v>0.75555555555555554</c:v>
                </c:pt>
              </c:numCache>
            </c:numRef>
          </c:val>
        </c:ser>
        <c:ser>
          <c:idx val="4"/>
          <c:order val="4"/>
          <c:tx>
            <c:strRef>
              <c:f>'206 Marzec'!$E$26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'206 Marzec'!$F$26:$M$26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0.77142857142857146</c:v>
                </c:pt>
                <c:pt idx="2">
                  <c:v>0.80769230769230771</c:v>
                </c:pt>
                <c:pt idx="3">
                  <c:v>0.76470588235294112</c:v>
                </c:pt>
                <c:pt idx="4">
                  <c:v>0.7831325301204819</c:v>
                </c:pt>
                <c:pt idx="5">
                  <c:v>0.73786407766990292</c:v>
                </c:pt>
                <c:pt idx="6">
                  <c:v>0.74576271186440679</c:v>
                </c:pt>
                <c:pt idx="7">
                  <c:v>0.71851851851851856</c:v>
                </c:pt>
              </c:numCache>
            </c:numRef>
          </c:val>
        </c:ser>
        <c:ser>
          <c:idx val="5"/>
          <c:order val="5"/>
          <c:tx>
            <c:strRef>
              <c:f>'206 Marzec'!$E$27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'206 Marzec'!$F$27:$M$27</c:f>
              <c:numCache>
                <c:formatCode>0.0000</c:formatCode>
                <c:ptCount val="8"/>
                <c:pt idx="0">
                  <c:v>0.61111111111111116</c:v>
                </c:pt>
                <c:pt idx="1">
                  <c:v>0.5714285714285714</c:v>
                </c:pt>
                <c:pt idx="2">
                  <c:v>0.55769230769230771</c:v>
                </c:pt>
                <c:pt idx="3">
                  <c:v>0.55882352941176472</c:v>
                </c:pt>
                <c:pt idx="4">
                  <c:v>0.61445783132530118</c:v>
                </c:pt>
                <c:pt idx="5">
                  <c:v>0.61165048543689315</c:v>
                </c:pt>
                <c:pt idx="6">
                  <c:v>0.61016949152542377</c:v>
                </c:pt>
                <c:pt idx="7">
                  <c:v>0.6074074074074074</c:v>
                </c:pt>
              </c:numCache>
            </c:numRef>
          </c:val>
        </c:ser>
        <c:marker val="1"/>
        <c:axId val="152216704"/>
        <c:axId val="152218240"/>
      </c:lineChart>
      <c:catAx>
        <c:axId val="1522167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52218240"/>
        <c:crosses val="autoZero"/>
        <c:auto val="1"/>
        <c:lblAlgn val="ctr"/>
        <c:lblOffset val="100"/>
      </c:catAx>
      <c:valAx>
        <c:axId val="152218240"/>
        <c:scaling>
          <c:orientation val="minMax"/>
          <c:max val="1.1000000000000001"/>
          <c:min val="0.5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52216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094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44" l="0.70000000000000062" r="0.70000000000000062" t="0.75000000000000844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93"/>
          <c:y val="3.9863574745464515E-2"/>
          <c:w val="0.713814057463359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'205 Luty'!$E$22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'205 Luty'!$F$22:$Q$22</c:f>
              <c:numCache>
                <c:formatCode>0.0000</c:formatCode>
                <c:ptCount val="12"/>
                <c:pt idx="0">
                  <c:v>0.93103448275862066</c:v>
                </c:pt>
                <c:pt idx="1">
                  <c:v>0.98275862068965514</c:v>
                </c:pt>
                <c:pt idx="2">
                  <c:v>1</c:v>
                </c:pt>
                <c:pt idx="3">
                  <c:v>0.9910714285714286</c:v>
                </c:pt>
                <c:pt idx="4">
                  <c:v>0.99275362318840576</c:v>
                </c:pt>
                <c:pt idx="5">
                  <c:v>0.97575757575757571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'205 Luty'!$E$23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'205 Luty'!$F$23:$Q$23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0.97647058823529409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0.98571428571428577</c:v>
                </c:pt>
                <c:pt idx="8">
                  <c:v>0.99111111111111116</c:v>
                </c:pt>
                <c:pt idx="9">
                  <c:v>0.93975903614457834</c:v>
                </c:pt>
                <c:pt idx="10">
                  <c:v>0.94360902255639101</c:v>
                </c:pt>
                <c:pt idx="11">
                  <c:v>0.94557823129251706</c:v>
                </c:pt>
              </c:numCache>
            </c:numRef>
          </c:val>
        </c:ser>
        <c:ser>
          <c:idx val="2"/>
          <c:order val="2"/>
          <c:tx>
            <c:strRef>
              <c:f>'205 Luty'!$E$24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'205 Luty'!$F$24:$Q$24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0.91764705882352937</c:v>
                </c:pt>
                <c:pt idx="3">
                  <c:v>0.9285714285714286</c:v>
                </c:pt>
                <c:pt idx="4">
                  <c:v>0.94927536231884058</c:v>
                </c:pt>
                <c:pt idx="5">
                  <c:v>0.87878787878787878</c:v>
                </c:pt>
                <c:pt idx="6">
                  <c:v>0.90810810810810816</c:v>
                </c:pt>
                <c:pt idx="7">
                  <c:v>0.919047619047619</c:v>
                </c:pt>
                <c:pt idx="8">
                  <c:v>0.89333333333333331</c:v>
                </c:pt>
                <c:pt idx="9">
                  <c:v>0.89959839357429716</c:v>
                </c:pt>
                <c:pt idx="10">
                  <c:v>0.89849624060150379</c:v>
                </c:pt>
                <c:pt idx="11">
                  <c:v>0.90816326530612246</c:v>
                </c:pt>
              </c:numCache>
            </c:numRef>
          </c:val>
        </c:ser>
        <c:ser>
          <c:idx val="3"/>
          <c:order val="3"/>
          <c:tx>
            <c:strRef>
              <c:f>'205 Luty'!$E$25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'205 Luty'!$F$25:$Q$25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0.88235294117647056</c:v>
                </c:pt>
                <c:pt idx="3">
                  <c:v>0.9107142857142857</c:v>
                </c:pt>
                <c:pt idx="4">
                  <c:v>0.93478260869565222</c:v>
                </c:pt>
                <c:pt idx="5">
                  <c:v>0.90909090909090906</c:v>
                </c:pt>
                <c:pt idx="6">
                  <c:v>0.91891891891891897</c:v>
                </c:pt>
                <c:pt idx="7">
                  <c:v>0.90476190476190477</c:v>
                </c:pt>
                <c:pt idx="8">
                  <c:v>0.90222222222222226</c:v>
                </c:pt>
                <c:pt idx="9">
                  <c:v>0.85542168674698793</c:v>
                </c:pt>
                <c:pt idx="10">
                  <c:v>0.85338345864661658</c:v>
                </c:pt>
                <c:pt idx="11">
                  <c:v>0.82993197278911568</c:v>
                </c:pt>
              </c:numCache>
            </c:numRef>
          </c:val>
        </c:ser>
        <c:ser>
          <c:idx val="4"/>
          <c:order val="4"/>
          <c:tx>
            <c:strRef>
              <c:f>'205 Luty'!$E$26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'205 Luty'!$F$26:$Q$26</c:f>
              <c:numCache>
                <c:formatCode>0.0000</c:formatCode>
                <c:ptCount val="12"/>
                <c:pt idx="0">
                  <c:v>0.7931034482758621</c:v>
                </c:pt>
                <c:pt idx="1">
                  <c:v>0.86206896551724133</c:v>
                </c:pt>
                <c:pt idx="2">
                  <c:v>0.85882352941176465</c:v>
                </c:pt>
                <c:pt idx="3">
                  <c:v>0.8571428571428571</c:v>
                </c:pt>
                <c:pt idx="4">
                  <c:v>0.88405797101449279</c:v>
                </c:pt>
                <c:pt idx="5">
                  <c:v>0.84242424242424241</c:v>
                </c:pt>
                <c:pt idx="6">
                  <c:v>0.84324324324324329</c:v>
                </c:pt>
                <c:pt idx="7">
                  <c:v>0.83809523809523812</c:v>
                </c:pt>
                <c:pt idx="8">
                  <c:v>0.82666666666666666</c:v>
                </c:pt>
                <c:pt idx="9">
                  <c:v>0.81526104417670686</c:v>
                </c:pt>
                <c:pt idx="10">
                  <c:v>0.80451127819548873</c:v>
                </c:pt>
                <c:pt idx="11">
                  <c:v>0.76870748299319724</c:v>
                </c:pt>
              </c:numCache>
            </c:numRef>
          </c:val>
        </c:ser>
        <c:ser>
          <c:idx val="5"/>
          <c:order val="5"/>
          <c:tx>
            <c:strRef>
              <c:f>'205 Luty'!$E$27</c:f>
              <c:strCache>
                <c:ptCount val="1"/>
                <c:pt idx="0">
                  <c:v>Anita Nowicka</c:v>
                </c:pt>
              </c:strCache>
            </c:strRef>
          </c:tx>
          <c:val>
            <c:numRef>
              <c:f>'205 Luty'!$F$27:$Q$27</c:f>
              <c:numCache>
                <c:formatCode>0.0000</c:formatCode>
                <c:ptCount val="12"/>
                <c:pt idx="0">
                  <c:v>0.37931034482758619</c:v>
                </c:pt>
                <c:pt idx="1">
                  <c:v>0.5</c:v>
                </c:pt>
                <c:pt idx="2">
                  <c:v>0.47058823529411764</c:v>
                </c:pt>
                <c:pt idx="3">
                  <c:v>0.5267857142857143</c:v>
                </c:pt>
                <c:pt idx="4">
                  <c:v>0.47101449275362317</c:v>
                </c:pt>
                <c:pt idx="5">
                  <c:v>0.46060606060606063</c:v>
                </c:pt>
                <c:pt idx="6">
                  <c:v>0.45945945945945948</c:v>
                </c:pt>
                <c:pt idx="7">
                  <c:v>0.4238095238095238</c:v>
                </c:pt>
                <c:pt idx="8">
                  <c:v>0.43111111111111111</c:v>
                </c:pt>
                <c:pt idx="9">
                  <c:v>0.42168674698795183</c:v>
                </c:pt>
                <c:pt idx="10">
                  <c:v>0.42105263157894735</c:v>
                </c:pt>
                <c:pt idx="11">
                  <c:v>0.44897959183673469</c:v>
                </c:pt>
              </c:numCache>
            </c:numRef>
          </c:val>
        </c:ser>
        <c:marker val="1"/>
        <c:axId val="151718144"/>
        <c:axId val="151719936"/>
      </c:lineChart>
      <c:catAx>
        <c:axId val="1517181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51719936"/>
        <c:crosses val="autoZero"/>
        <c:auto val="1"/>
        <c:lblAlgn val="ctr"/>
        <c:lblOffset val="100"/>
      </c:catAx>
      <c:valAx>
        <c:axId val="15171993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51718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02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76"/>
          <c:y val="3.9863574745464515E-2"/>
          <c:w val="0.713814057463359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'204 Styczeń'!$E$24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'204 Styczeń'!$F$24:$N$24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'204 Styczeń'!$E$25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'204 Styczeń'!$F$25:$N$25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0.96470588235294119</c:v>
                </c:pt>
                <c:pt idx="3">
                  <c:v>0.98165137614678899</c:v>
                </c:pt>
                <c:pt idx="4">
                  <c:v>0.92537313432835822</c:v>
                </c:pt>
                <c:pt idx="5">
                  <c:v>0.94029850746268662</c:v>
                </c:pt>
                <c:pt idx="6">
                  <c:v>0.96103896103896103</c:v>
                </c:pt>
                <c:pt idx="7">
                  <c:v>0.91329479768786126</c:v>
                </c:pt>
                <c:pt idx="8">
                  <c:v>0.92021276595744683</c:v>
                </c:pt>
              </c:numCache>
            </c:numRef>
          </c:val>
        </c:ser>
        <c:ser>
          <c:idx val="2"/>
          <c:order val="2"/>
          <c:tx>
            <c:strRef>
              <c:f>'204 Styczeń'!$E$26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'204 Styczeń'!$F$26:$N$26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0.8990825688073395</c:v>
                </c:pt>
                <c:pt idx="4">
                  <c:v>0.81343283582089554</c:v>
                </c:pt>
                <c:pt idx="5">
                  <c:v>0.91791044776119401</c:v>
                </c:pt>
                <c:pt idx="6">
                  <c:v>0.91558441558441561</c:v>
                </c:pt>
                <c:pt idx="7">
                  <c:v>0.88439306358381498</c:v>
                </c:pt>
                <c:pt idx="8">
                  <c:v>0.88297872340425532</c:v>
                </c:pt>
              </c:numCache>
            </c:numRef>
          </c:val>
        </c:ser>
        <c:ser>
          <c:idx val="3"/>
          <c:order val="3"/>
          <c:tx>
            <c:strRef>
              <c:f>'204 Styczeń'!$E$27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'204 Styczeń'!$F$27:$N$27</c:f>
              <c:numCache>
                <c:formatCode>0.0000</c:formatCode>
                <c:ptCount val="9"/>
                <c:pt idx="0">
                  <c:v>0.8214285714285714</c:v>
                </c:pt>
                <c:pt idx="1">
                  <c:v>0.78947368421052633</c:v>
                </c:pt>
                <c:pt idx="2">
                  <c:v>0.81176470588235294</c:v>
                </c:pt>
                <c:pt idx="3">
                  <c:v>0.83486238532110091</c:v>
                </c:pt>
                <c:pt idx="4">
                  <c:v>0.85820895522388063</c:v>
                </c:pt>
                <c:pt idx="5">
                  <c:v>0.85820895522388063</c:v>
                </c:pt>
                <c:pt idx="6">
                  <c:v>0.87012987012987009</c:v>
                </c:pt>
                <c:pt idx="7">
                  <c:v>0.8554913294797688</c:v>
                </c:pt>
                <c:pt idx="8">
                  <c:v>0.8457446808510638</c:v>
                </c:pt>
              </c:numCache>
            </c:numRef>
          </c:val>
        </c:ser>
        <c:ser>
          <c:idx val="4"/>
          <c:order val="4"/>
          <c:tx>
            <c:strRef>
              <c:f>'204 Styczeń'!$E$28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'204 Styczeń'!$F$28:$N$28</c:f>
              <c:numCache>
                <c:formatCode>0.0000</c:formatCode>
                <c:ptCount val="9"/>
                <c:pt idx="0">
                  <c:v>0.9642857142857143</c:v>
                </c:pt>
                <c:pt idx="1">
                  <c:v>0.89473684210526316</c:v>
                </c:pt>
                <c:pt idx="2">
                  <c:v>0.91764705882352937</c:v>
                </c:pt>
                <c:pt idx="3">
                  <c:v>0.93577981651376152</c:v>
                </c:pt>
                <c:pt idx="4">
                  <c:v>0.91044776119402981</c:v>
                </c:pt>
                <c:pt idx="5">
                  <c:v>0.91044776119402981</c:v>
                </c:pt>
                <c:pt idx="6">
                  <c:v>0.88311688311688308</c:v>
                </c:pt>
                <c:pt idx="7">
                  <c:v>0.83236994219653182</c:v>
                </c:pt>
                <c:pt idx="8">
                  <c:v>0.81914893617021278</c:v>
                </c:pt>
              </c:numCache>
            </c:numRef>
          </c:val>
        </c:ser>
        <c:ser>
          <c:idx val="5"/>
          <c:order val="5"/>
          <c:tx>
            <c:strRef>
              <c:f>'204 Styczeń'!$E$29</c:f>
              <c:strCache>
                <c:ptCount val="1"/>
                <c:pt idx="0">
                  <c:v>Wojtek Frank</c:v>
                </c:pt>
              </c:strCache>
            </c:strRef>
          </c:tx>
          <c:val>
            <c:numRef>
              <c:f>'204 Styczeń'!$F$29:$N$29</c:f>
              <c:numCache>
                <c:formatCode>0.0000</c:formatCode>
                <c:ptCount val="9"/>
                <c:pt idx="0">
                  <c:v>0.75</c:v>
                </c:pt>
                <c:pt idx="1">
                  <c:v>0.75438596491228072</c:v>
                </c:pt>
                <c:pt idx="2">
                  <c:v>0.6705882352941176</c:v>
                </c:pt>
                <c:pt idx="3">
                  <c:v>0.66972477064220182</c:v>
                </c:pt>
                <c:pt idx="4">
                  <c:v>0.66417910447761197</c:v>
                </c:pt>
                <c:pt idx="5">
                  <c:v>0.71641791044776115</c:v>
                </c:pt>
                <c:pt idx="6">
                  <c:v>0.75974025974025972</c:v>
                </c:pt>
                <c:pt idx="7">
                  <c:v>0.73410404624277459</c:v>
                </c:pt>
                <c:pt idx="8">
                  <c:v>0.72340425531914898</c:v>
                </c:pt>
              </c:numCache>
            </c:numRef>
          </c:val>
        </c:ser>
        <c:ser>
          <c:idx val="6"/>
          <c:order val="6"/>
          <c:tx>
            <c:strRef>
              <c:f>'204 Styczeń'!$E$30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'204 Styczeń'!$F$30:$N$30</c:f>
              <c:numCache>
                <c:formatCode>0.0000</c:formatCode>
                <c:ptCount val="9"/>
                <c:pt idx="0">
                  <c:v>1</c:v>
                </c:pt>
                <c:pt idx="1">
                  <c:v>0.94736842105263153</c:v>
                </c:pt>
                <c:pt idx="2">
                  <c:v>0.96470588235294119</c:v>
                </c:pt>
                <c:pt idx="3">
                  <c:v>0.90825688073394495</c:v>
                </c:pt>
                <c:pt idx="4">
                  <c:v>0.91791044776119401</c:v>
                </c:pt>
                <c:pt idx="5">
                  <c:v>0.94029850746268662</c:v>
                </c:pt>
                <c:pt idx="6">
                  <c:v>0.81818181818181823</c:v>
                </c:pt>
                <c:pt idx="7">
                  <c:v>0.72832369942196529</c:v>
                </c:pt>
                <c:pt idx="8">
                  <c:v>0.67021276595744683</c:v>
                </c:pt>
              </c:numCache>
            </c:numRef>
          </c:val>
        </c:ser>
        <c:ser>
          <c:idx val="7"/>
          <c:order val="7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52577152"/>
        <c:axId val="152578688"/>
      </c:lineChart>
      <c:catAx>
        <c:axId val="1525771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52578688"/>
        <c:crosses val="autoZero"/>
        <c:auto val="1"/>
        <c:lblAlgn val="ctr"/>
        <c:lblOffset val="100"/>
      </c:catAx>
      <c:valAx>
        <c:axId val="152578688"/>
        <c:scaling>
          <c:orientation val="minMax"/>
          <c:max val="1.1000000000000001"/>
          <c:min val="0.60000000000000064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52577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08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1188719</xdr:colOff>
      <xdr:row>10</xdr:row>
      <xdr:rowOff>95249</xdr:rowOff>
    </xdr:from>
    <xdr:to>
      <xdr:col>12</xdr:col>
      <xdr:colOff>361950</xdr:colOff>
      <xdr:row>29</xdr:row>
      <xdr:rowOff>38100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617219</xdr:colOff>
      <xdr:row>14</xdr:row>
      <xdr:rowOff>152399</xdr:rowOff>
    </xdr:from>
    <xdr:to>
      <xdr:col>20</xdr:col>
      <xdr:colOff>361950</xdr:colOff>
      <xdr:row>48</xdr:row>
      <xdr:rowOff>28575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1360169</xdr:colOff>
      <xdr:row>19</xdr:row>
      <xdr:rowOff>190499</xdr:rowOff>
    </xdr:from>
    <xdr:to>
      <xdr:col>21</xdr:col>
      <xdr:colOff>0</xdr:colOff>
      <xdr:row>45</xdr:row>
      <xdr:rowOff>95250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1588769</xdr:colOff>
      <xdr:row>17</xdr:row>
      <xdr:rowOff>19049</xdr:rowOff>
    </xdr:from>
    <xdr:to>
      <xdr:col>18</xdr:col>
      <xdr:colOff>104775</xdr:colOff>
      <xdr:row>41</xdr:row>
      <xdr:rowOff>38100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1474469</xdr:colOff>
      <xdr:row>12</xdr:row>
      <xdr:rowOff>171449</xdr:rowOff>
    </xdr:from>
    <xdr:to>
      <xdr:col>18</xdr:col>
      <xdr:colOff>180975</xdr:colOff>
      <xdr:row>37</xdr:row>
      <xdr:rowOff>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1455419</xdr:colOff>
      <xdr:row>13</xdr:row>
      <xdr:rowOff>38099</xdr:rowOff>
    </xdr:from>
    <xdr:to>
      <xdr:col>19</xdr:col>
      <xdr:colOff>190499</xdr:colOff>
      <xdr:row>37</xdr:row>
      <xdr:rowOff>57150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1836419</xdr:colOff>
      <xdr:row>14</xdr:row>
      <xdr:rowOff>190499</xdr:rowOff>
    </xdr:from>
    <xdr:to>
      <xdr:col>18</xdr:col>
      <xdr:colOff>571499</xdr:colOff>
      <xdr:row>43</xdr:row>
      <xdr:rowOff>19050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1741170</xdr:colOff>
      <xdr:row>8</xdr:row>
      <xdr:rowOff>114299</xdr:rowOff>
    </xdr:from>
    <xdr:to>
      <xdr:col>12</xdr:col>
      <xdr:colOff>361950</xdr:colOff>
      <xdr:row>27</xdr:row>
      <xdr:rowOff>28574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13</xdr:col>
      <xdr:colOff>0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17</xdr:col>
      <xdr:colOff>66675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1274445</xdr:colOff>
      <xdr:row>12</xdr:row>
      <xdr:rowOff>7620</xdr:rowOff>
    </xdr:from>
    <xdr:to>
      <xdr:col>15</xdr:col>
      <xdr:colOff>133350</xdr:colOff>
      <xdr:row>26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1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2" width="6.5703125" bestFit="1" customWidth="1"/>
    <col min="13" max="13" width="14" customWidth="1"/>
    <col min="14" max="14" width="5.7109375" customWidth="1"/>
    <col min="15" max="15" width="13.7109375" customWidth="1"/>
    <col min="16" max="16" width="4.5703125" customWidth="1"/>
    <col min="17" max="17" width="7.140625" customWidth="1"/>
    <col min="18" max="18" width="4.85546875" customWidth="1"/>
  </cols>
  <sheetData>
    <row r="1" spans="1:18" ht="14.45" customHeight="1">
      <c r="A1" s="87" t="s">
        <v>0</v>
      </c>
      <c r="B1" s="87" t="s">
        <v>1</v>
      </c>
      <c r="C1" s="87" t="s">
        <v>2</v>
      </c>
      <c r="D1" s="88" t="s">
        <v>3</v>
      </c>
      <c r="E1" s="90" t="s">
        <v>4</v>
      </c>
      <c r="F1" s="86">
        <v>1</v>
      </c>
      <c r="G1" s="86">
        <v>2</v>
      </c>
      <c r="H1" s="86">
        <v>3</v>
      </c>
      <c r="I1" s="86">
        <v>4</v>
      </c>
      <c r="J1" s="86">
        <v>5</v>
      </c>
      <c r="K1" s="86">
        <v>6</v>
      </c>
      <c r="L1" s="86">
        <v>7</v>
      </c>
      <c r="M1" s="85" t="s">
        <v>32</v>
      </c>
      <c r="N1" s="85"/>
      <c r="O1" s="85"/>
      <c r="P1" s="85"/>
      <c r="Q1" s="29" t="s">
        <v>36</v>
      </c>
      <c r="R1" s="83">
        <f>6*5*7</f>
        <v>210</v>
      </c>
    </row>
    <row r="2" spans="1:18">
      <c r="A2" s="87"/>
      <c r="B2" s="87"/>
      <c r="C2" s="87"/>
      <c r="D2" s="89"/>
      <c r="E2" s="90"/>
      <c r="F2" s="86"/>
      <c r="G2" s="86"/>
      <c r="H2" s="86"/>
      <c r="I2" s="86"/>
      <c r="J2" s="86"/>
      <c r="K2" s="86"/>
      <c r="L2" s="86"/>
      <c r="M2" t="s">
        <v>33</v>
      </c>
      <c r="N2" s="8" t="s">
        <v>34</v>
      </c>
      <c r="O2" t="s">
        <v>31</v>
      </c>
      <c r="P2" s="8" t="s">
        <v>34</v>
      </c>
      <c r="Q2" t="s">
        <v>35</v>
      </c>
      <c r="R2" s="8" t="s">
        <v>34</v>
      </c>
    </row>
    <row r="3" spans="1:18">
      <c r="A3" s="11">
        <v>1</v>
      </c>
      <c r="B3" s="17" t="s">
        <v>85</v>
      </c>
      <c r="C3" s="12" t="s">
        <v>5</v>
      </c>
      <c r="D3" s="18" t="s">
        <v>10</v>
      </c>
      <c r="E3" s="15">
        <f>SUM(F3:L3)</f>
        <v>142</v>
      </c>
      <c r="F3" s="20">
        <v>23</v>
      </c>
      <c r="G3" s="20">
        <v>16</v>
      </c>
      <c r="H3" s="20">
        <v>26</v>
      </c>
      <c r="I3" s="20">
        <v>27</v>
      </c>
      <c r="J3" s="20">
        <v>17</v>
      </c>
      <c r="K3" s="20">
        <v>17</v>
      </c>
      <c r="L3" s="20">
        <v>16</v>
      </c>
      <c r="Q3">
        <f t="shared" ref="Q3:Q7" si="0">E3-$R$1</f>
        <v>-68</v>
      </c>
      <c r="R3" s="28">
        <f t="shared" ref="R3:R7" si="1">E3/$R$1</f>
        <v>0.67619047619047623</v>
      </c>
    </row>
    <row r="4" spans="1:18">
      <c r="A4" s="11">
        <v>2</v>
      </c>
      <c r="B4" s="13" t="s">
        <v>7</v>
      </c>
      <c r="C4" s="14" t="s">
        <v>5</v>
      </c>
      <c r="D4" s="14" t="s">
        <v>6</v>
      </c>
      <c r="E4" s="15">
        <f>SUM(F4:L4)</f>
        <v>132</v>
      </c>
      <c r="F4" s="21">
        <v>25</v>
      </c>
      <c r="G4" s="21">
        <v>20</v>
      </c>
      <c r="H4" s="21">
        <v>17</v>
      </c>
      <c r="I4" s="21">
        <v>26</v>
      </c>
      <c r="J4" s="16">
        <v>18</v>
      </c>
      <c r="K4" s="16">
        <v>13</v>
      </c>
      <c r="L4" s="16">
        <v>13</v>
      </c>
      <c r="M4">
        <f>E3-E4</f>
        <v>10</v>
      </c>
      <c r="N4" s="28">
        <f t="shared" ref="N4:N7" si="2">E4/E3</f>
        <v>0.92957746478873238</v>
      </c>
      <c r="O4">
        <f t="shared" ref="O4:O7" si="3">E4-E$3</f>
        <v>-10</v>
      </c>
      <c r="P4" s="28">
        <f t="shared" ref="P4:P7" si="4">E4/E$3</f>
        <v>0.92957746478873238</v>
      </c>
      <c r="Q4">
        <f t="shared" si="0"/>
        <v>-78</v>
      </c>
      <c r="R4" s="28">
        <f t="shared" si="1"/>
        <v>0.62857142857142856</v>
      </c>
    </row>
    <row r="5" spans="1:18">
      <c r="A5" s="11">
        <v>3</v>
      </c>
      <c r="B5" s="13" t="s">
        <v>23</v>
      </c>
      <c r="C5" s="14" t="s">
        <v>5</v>
      </c>
      <c r="D5" s="14" t="s">
        <v>10</v>
      </c>
      <c r="E5" s="15">
        <f>SUM(F5:L5)</f>
        <v>109</v>
      </c>
      <c r="F5" s="20">
        <v>22</v>
      </c>
      <c r="G5" s="20">
        <v>10</v>
      </c>
      <c r="H5" s="20">
        <v>24</v>
      </c>
      <c r="I5" s="20">
        <v>8</v>
      </c>
      <c r="J5" s="20">
        <v>14</v>
      </c>
      <c r="K5" s="20">
        <v>13</v>
      </c>
      <c r="L5" s="20">
        <v>18</v>
      </c>
      <c r="M5">
        <f>E4-E5</f>
        <v>23</v>
      </c>
      <c r="N5" s="28">
        <f t="shared" si="2"/>
        <v>0.8257575757575758</v>
      </c>
      <c r="O5">
        <f t="shared" si="3"/>
        <v>-33</v>
      </c>
      <c r="P5" s="28">
        <f t="shared" si="4"/>
        <v>0.76760563380281688</v>
      </c>
      <c r="Q5">
        <f t="shared" si="0"/>
        <v>-101</v>
      </c>
      <c r="R5" s="28">
        <f t="shared" si="1"/>
        <v>0.51904761904761909</v>
      </c>
    </row>
    <row r="6" spans="1:18">
      <c r="A6" s="11">
        <v>4</v>
      </c>
      <c r="B6" s="13" t="s">
        <v>84</v>
      </c>
      <c r="C6" s="14" t="s">
        <v>5</v>
      </c>
      <c r="D6" s="14" t="s">
        <v>10</v>
      </c>
      <c r="E6" s="15">
        <f>SUM(F6:L6)</f>
        <v>98</v>
      </c>
      <c r="F6" s="16">
        <v>20</v>
      </c>
      <c r="G6" s="16">
        <v>12</v>
      </c>
      <c r="H6" s="16">
        <v>6</v>
      </c>
      <c r="I6" s="16">
        <v>14</v>
      </c>
      <c r="J6" s="16">
        <v>15</v>
      </c>
      <c r="K6" s="16">
        <v>14</v>
      </c>
      <c r="L6" s="16">
        <v>17</v>
      </c>
      <c r="M6">
        <f>E5-E6</f>
        <v>11</v>
      </c>
      <c r="N6" s="28">
        <f t="shared" si="2"/>
        <v>0.8990825688073395</v>
      </c>
      <c r="O6">
        <f t="shared" si="3"/>
        <v>-44</v>
      </c>
      <c r="P6" s="28">
        <f t="shared" si="4"/>
        <v>0.6901408450704225</v>
      </c>
      <c r="Q6">
        <f t="shared" si="0"/>
        <v>-112</v>
      </c>
      <c r="R6" s="28">
        <f t="shared" si="1"/>
        <v>0.46666666666666667</v>
      </c>
    </row>
    <row r="7" spans="1:18">
      <c r="A7" s="11">
        <v>5</v>
      </c>
      <c r="B7" s="13" t="s">
        <v>24</v>
      </c>
      <c r="C7" s="14" t="s">
        <v>5</v>
      </c>
      <c r="D7" s="14" t="s">
        <v>8</v>
      </c>
      <c r="E7" s="15">
        <f>SUM(F7:L7)</f>
        <v>84</v>
      </c>
      <c r="F7" s="20">
        <v>16</v>
      </c>
      <c r="G7" s="20">
        <v>11</v>
      </c>
      <c r="H7" s="20">
        <v>12</v>
      </c>
      <c r="I7" s="20">
        <v>16</v>
      </c>
      <c r="J7" s="20">
        <v>7</v>
      </c>
      <c r="K7" s="20">
        <v>12</v>
      </c>
      <c r="L7" s="20">
        <v>10</v>
      </c>
      <c r="M7">
        <f>E6-E7</f>
        <v>14</v>
      </c>
      <c r="N7" s="28">
        <f t="shared" si="2"/>
        <v>0.8571428571428571</v>
      </c>
      <c r="O7">
        <f t="shared" si="3"/>
        <v>-58</v>
      </c>
      <c r="P7" s="28">
        <f t="shared" si="4"/>
        <v>0.59154929577464788</v>
      </c>
      <c r="Q7">
        <f t="shared" si="0"/>
        <v>-126</v>
      </c>
      <c r="R7" s="28">
        <f t="shared" si="1"/>
        <v>0.4</v>
      </c>
    </row>
    <row r="8" spans="1:18">
      <c r="A8" s="11">
        <v>6</v>
      </c>
      <c r="B8" s="13" t="s">
        <v>88</v>
      </c>
      <c r="C8" s="14" t="s">
        <v>5</v>
      </c>
      <c r="D8" s="14" t="s">
        <v>10</v>
      </c>
      <c r="E8" s="15">
        <f>SUM(F8:L8)</f>
        <v>72</v>
      </c>
      <c r="F8" s="21">
        <v>9</v>
      </c>
      <c r="G8" s="21">
        <v>13</v>
      </c>
      <c r="H8" s="21">
        <v>10</v>
      </c>
      <c r="I8" s="21">
        <v>9</v>
      </c>
      <c r="J8" s="21">
        <v>10</v>
      </c>
      <c r="K8" s="21">
        <v>12</v>
      </c>
      <c r="L8" s="21">
        <v>9</v>
      </c>
      <c r="M8">
        <f>E7-E8</f>
        <v>12</v>
      </c>
      <c r="N8" s="28">
        <f>E8/E7</f>
        <v>0.8571428571428571</v>
      </c>
      <c r="O8">
        <f>E8-E$3</f>
        <v>-70</v>
      </c>
      <c r="P8" s="28">
        <f>E8/E$3</f>
        <v>0.50704225352112675</v>
      </c>
      <c r="Q8">
        <f>E8-$R$1</f>
        <v>-138</v>
      </c>
      <c r="R8" s="28">
        <f>E8/$R$1</f>
        <v>0.34285714285714286</v>
      </c>
    </row>
    <row r="9" spans="1:18">
      <c r="A9" s="11">
        <v>7</v>
      </c>
      <c r="B9" s="13" t="s">
        <v>105</v>
      </c>
      <c r="C9" s="14" t="s">
        <v>5</v>
      </c>
      <c r="D9" s="14" t="s">
        <v>8</v>
      </c>
      <c r="E9" s="15">
        <f>SUM(F9:L9)</f>
        <v>56</v>
      </c>
      <c r="F9" s="20">
        <v>7</v>
      </c>
      <c r="G9" s="20">
        <v>9</v>
      </c>
      <c r="H9" s="20">
        <v>0</v>
      </c>
      <c r="I9" s="20">
        <v>12</v>
      </c>
      <c r="J9" s="20">
        <v>13</v>
      </c>
      <c r="K9" s="20">
        <v>7</v>
      </c>
      <c r="L9" s="20">
        <v>8</v>
      </c>
      <c r="M9">
        <f>E8-E9</f>
        <v>16</v>
      </c>
      <c r="N9" s="28">
        <f>E9/E8</f>
        <v>0.77777777777777779</v>
      </c>
      <c r="O9">
        <f>E9-E$3</f>
        <v>-86</v>
      </c>
      <c r="P9" s="28">
        <f>E9/E$3</f>
        <v>0.39436619718309857</v>
      </c>
      <c r="Q9">
        <f>E9-$R$1</f>
        <v>-154</v>
      </c>
      <c r="R9" s="28">
        <f>E9/$R$1</f>
        <v>0.26666666666666666</v>
      </c>
    </row>
    <row r="10" spans="1:18">
      <c r="A10" s="65"/>
      <c r="B10" s="67"/>
      <c r="C10" s="66"/>
      <c r="D10" s="66"/>
      <c r="E10" s="66"/>
      <c r="F10" s="66"/>
      <c r="G10" s="66"/>
      <c r="H10" s="66"/>
      <c r="I10" s="66"/>
      <c r="J10" s="66"/>
      <c r="K10" s="66"/>
      <c r="L10" s="66"/>
    </row>
    <row r="11" spans="1:18">
      <c r="B11" s="5" t="s">
        <v>12</v>
      </c>
      <c r="D11" s="2"/>
      <c r="E11" s="2"/>
      <c r="F11" s="2"/>
      <c r="G11" s="2"/>
      <c r="H11" s="2"/>
      <c r="I11" s="2"/>
      <c r="J11" s="4"/>
      <c r="K11" s="4"/>
      <c r="L11" s="4"/>
    </row>
    <row r="12" spans="1:18">
      <c r="A12" s="6" t="s">
        <v>13</v>
      </c>
      <c r="B12" s="5" t="s">
        <v>14</v>
      </c>
      <c r="D12" s="2"/>
      <c r="F12" s="2"/>
      <c r="G12" s="2"/>
      <c r="H12" s="2"/>
      <c r="I12" s="2"/>
      <c r="J12" s="4"/>
      <c r="K12" s="4"/>
      <c r="L12" s="4"/>
    </row>
    <row r="13" spans="1:18">
      <c r="A13" s="6" t="s">
        <v>10</v>
      </c>
      <c r="B13" s="5" t="s">
        <v>15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</row>
    <row r="14" spans="1:18">
      <c r="A14" s="6" t="s">
        <v>8</v>
      </c>
      <c r="B14" s="7" t="s">
        <v>16</v>
      </c>
      <c r="D14" s="2"/>
      <c r="F14" s="2">
        <f>SUM($F3:F3)</f>
        <v>23</v>
      </c>
      <c r="G14" s="2">
        <f>SUM($F3:G3)</f>
        <v>39</v>
      </c>
      <c r="H14" s="2">
        <f>SUM($F3:H3)</f>
        <v>65</v>
      </c>
      <c r="I14" s="2">
        <f>SUM($F3:I3)</f>
        <v>92</v>
      </c>
      <c r="J14" s="2">
        <f>SUM($F3:J3)</f>
        <v>109</v>
      </c>
      <c r="K14" s="2">
        <f>SUM($F3:K3)</f>
        <v>126</v>
      </c>
      <c r="L14" s="2">
        <f>SUM($F3:L3)</f>
        <v>142</v>
      </c>
    </row>
    <row r="15" spans="1:18">
      <c r="A15" s="6" t="s">
        <v>6</v>
      </c>
      <c r="B15" s="5" t="s">
        <v>17</v>
      </c>
      <c r="D15" s="2"/>
      <c r="F15" s="2">
        <f>SUM($F4:F4)</f>
        <v>25</v>
      </c>
      <c r="G15" s="2">
        <f>SUM($F4:G4)</f>
        <v>45</v>
      </c>
      <c r="H15" s="2">
        <f>SUM($F4:H4)</f>
        <v>62</v>
      </c>
      <c r="I15" s="2">
        <f>SUM($F4:I4)</f>
        <v>88</v>
      </c>
      <c r="J15" s="2">
        <f>SUM($F4:J4)</f>
        <v>106</v>
      </c>
      <c r="K15" s="2">
        <f>SUM($F4:K4)</f>
        <v>119</v>
      </c>
      <c r="L15" s="2">
        <f>SUM($F4:L4)</f>
        <v>132</v>
      </c>
    </row>
    <row r="16" spans="1:18">
      <c r="A16" s="6" t="s">
        <v>18</v>
      </c>
      <c r="B16" s="5" t="s">
        <v>19</v>
      </c>
      <c r="D16" s="2"/>
      <c r="F16" s="2">
        <f>SUM($F5:F5)</f>
        <v>22</v>
      </c>
      <c r="G16" s="2">
        <f>SUM($F5:G5)</f>
        <v>32</v>
      </c>
      <c r="H16" s="2">
        <f>SUM($F5:H5)</f>
        <v>56</v>
      </c>
      <c r="I16" s="2">
        <f>SUM($F5:I5)</f>
        <v>64</v>
      </c>
      <c r="J16" s="2">
        <f>SUM($F5:J5)</f>
        <v>78</v>
      </c>
      <c r="K16" s="2">
        <f>SUM($F5:K5)</f>
        <v>91</v>
      </c>
      <c r="L16" s="2">
        <f>SUM($F5:L5)</f>
        <v>109</v>
      </c>
    </row>
    <row r="17" spans="1:12">
      <c r="A17" s="6" t="s">
        <v>20</v>
      </c>
      <c r="B17" s="7" t="s">
        <v>21</v>
      </c>
      <c r="D17" s="2"/>
      <c r="F17" s="2">
        <f>SUM($F6:F6)</f>
        <v>20</v>
      </c>
      <c r="G17" s="2">
        <f>SUM($F6:G6)</f>
        <v>32</v>
      </c>
      <c r="H17" s="2">
        <f>SUM($F6:H6)</f>
        <v>38</v>
      </c>
      <c r="I17" s="2">
        <f>SUM($F6:I6)</f>
        <v>52</v>
      </c>
      <c r="J17" s="2">
        <f>SUM($F6:J6)</f>
        <v>67</v>
      </c>
      <c r="K17" s="2">
        <f>SUM($F6:K6)</f>
        <v>81</v>
      </c>
      <c r="L17" s="2">
        <f>SUM($F6:L6)</f>
        <v>98</v>
      </c>
    </row>
    <row r="18" spans="1:12">
      <c r="A18" s="8"/>
      <c r="D18" s="2"/>
      <c r="F18" s="2">
        <f>SUM($F7:F7)</f>
        <v>16</v>
      </c>
      <c r="G18" s="2">
        <f>SUM($F7:G7)</f>
        <v>27</v>
      </c>
      <c r="H18" s="2">
        <f>SUM($F7:H7)</f>
        <v>39</v>
      </c>
      <c r="I18" s="2">
        <f>SUM($F7:I7)</f>
        <v>55</v>
      </c>
      <c r="J18" s="2">
        <f>SUM($F7:J7)</f>
        <v>62</v>
      </c>
      <c r="K18" s="2">
        <f>SUM($F7:K7)</f>
        <v>74</v>
      </c>
      <c r="L18" s="2">
        <f>SUM($F7:L7)</f>
        <v>84</v>
      </c>
    </row>
    <row r="19" spans="1:12">
      <c r="A19" s="8"/>
      <c r="B19" s="5" t="s">
        <v>22</v>
      </c>
      <c r="D19" s="2"/>
      <c r="F19" s="2">
        <f>SUM($F8:F8)</f>
        <v>9</v>
      </c>
      <c r="G19" s="2">
        <f>SUM($F8:G8)</f>
        <v>22</v>
      </c>
      <c r="H19" s="2">
        <f>SUM($F8:H8)</f>
        <v>32</v>
      </c>
      <c r="I19" s="2">
        <f>SUM($F8:I8)</f>
        <v>41</v>
      </c>
      <c r="J19" s="2">
        <f>SUM($F8:J8)</f>
        <v>51</v>
      </c>
      <c r="K19" s="2">
        <f>SUM($F8:K8)</f>
        <v>63</v>
      </c>
      <c r="L19" s="2">
        <f>SUM($F8:L8)</f>
        <v>72</v>
      </c>
    </row>
    <row r="20" spans="1:12">
      <c r="F20" s="2">
        <f>SUM($F9:F9)</f>
        <v>7</v>
      </c>
      <c r="G20" s="2">
        <f>SUM($F9:G9)</f>
        <v>16</v>
      </c>
      <c r="H20" s="2">
        <f>SUM($F9:H9)</f>
        <v>16</v>
      </c>
      <c r="I20" s="2">
        <f>SUM($F9:I9)</f>
        <v>28</v>
      </c>
      <c r="J20" s="2">
        <f>SUM($F9:J9)</f>
        <v>41</v>
      </c>
      <c r="K20" s="2">
        <f>SUM($F9:K9)</f>
        <v>48</v>
      </c>
      <c r="L20" s="2">
        <f>SUM($F9:L9)</f>
        <v>56</v>
      </c>
    </row>
    <row r="21" spans="1:12">
      <c r="F21" s="2">
        <f>MAX(F14:F20)</f>
        <v>25</v>
      </c>
      <c r="G21" s="2">
        <f>MAX(G14:G20)</f>
        <v>45</v>
      </c>
      <c r="H21" s="2">
        <f>MAX(H14:H20)</f>
        <v>65</v>
      </c>
      <c r="I21" s="2">
        <f>MAX(I14:I20)</f>
        <v>92</v>
      </c>
      <c r="J21" s="2">
        <f>MAX(J14:J20)</f>
        <v>109</v>
      </c>
      <c r="K21" s="2">
        <f>MAX(K14:K20)</f>
        <v>126</v>
      </c>
      <c r="L21" s="2">
        <f>MAX(L14:L20)</f>
        <v>142</v>
      </c>
    </row>
    <row r="23" spans="1:12">
      <c r="F23" s="2"/>
      <c r="G23" s="2"/>
      <c r="H23" s="2"/>
      <c r="I23" s="2"/>
      <c r="J23" s="2"/>
      <c r="K23" s="2"/>
      <c r="L23" s="2"/>
    </row>
    <row r="24" spans="1:12">
      <c r="F24" s="9"/>
      <c r="G24" s="9"/>
      <c r="H24" s="2"/>
      <c r="I24" s="9"/>
      <c r="J24" s="4"/>
      <c r="K24" s="4"/>
      <c r="L24" s="4"/>
    </row>
    <row r="25" spans="1:12">
      <c r="E25" s="1" t="str">
        <f>B3</f>
        <v>Robert "Stanley" Stańczyk</v>
      </c>
      <c r="F25" s="10">
        <f>F14/F$21</f>
        <v>0.92</v>
      </c>
      <c r="G25" s="10">
        <f>G14/G$21</f>
        <v>0.8666666666666667</v>
      </c>
      <c r="H25" s="10">
        <f>H14/H$21</f>
        <v>1</v>
      </c>
      <c r="I25" s="10">
        <f>I14/I$21</f>
        <v>1</v>
      </c>
      <c r="J25" s="10">
        <f>J14/J$21</f>
        <v>1</v>
      </c>
      <c r="K25" s="10">
        <f>K14/K$21</f>
        <v>1</v>
      </c>
      <c r="L25" s="10">
        <f>L14/L$21</f>
        <v>1</v>
      </c>
    </row>
    <row r="26" spans="1:12">
      <c r="E26" s="1" t="str">
        <f>B4</f>
        <v>Krzysztof "FAZIK" Brzeziński</v>
      </c>
      <c r="F26" s="10">
        <f>F15/F$21</f>
        <v>1</v>
      </c>
      <c r="G26" s="10">
        <f>G15/G$21</f>
        <v>1</v>
      </c>
      <c r="H26" s="10">
        <f>H15/H$21</f>
        <v>0.9538461538461539</v>
      </c>
      <c r="I26" s="10">
        <f>I15/I$21</f>
        <v>0.95652173913043481</v>
      </c>
      <c r="J26" s="10">
        <f>J15/J$21</f>
        <v>0.97247706422018354</v>
      </c>
      <c r="K26" s="10">
        <f>K15/K$21</f>
        <v>0.94444444444444442</v>
      </c>
      <c r="L26" s="10">
        <f>L15/L$21</f>
        <v>0.92957746478873238</v>
      </c>
    </row>
    <row r="27" spans="1:12">
      <c r="E27" s="1" t="str">
        <f>B5</f>
        <v>Leszek "Haris" Jęczkowski</v>
      </c>
      <c r="F27" s="10">
        <f>F16/F$21</f>
        <v>0.88</v>
      </c>
      <c r="G27" s="10">
        <f>G16/G$21</f>
        <v>0.71111111111111114</v>
      </c>
      <c r="H27" s="10">
        <f>H16/H$21</f>
        <v>0.86153846153846159</v>
      </c>
      <c r="I27" s="10">
        <f>I16/I$21</f>
        <v>0.69565217391304346</v>
      </c>
      <c r="J27" s="10">
        <f>J16/J$21</f>
        <v>0.7155963302752294</v>
      </c>
      <c r="K27" s="10">
        <f>K16/K$21</f>
        <v>0.72222222222222221</v>
      </c>
      <c r="L27" s="10">
        <f>L16/L$21</f>
        <v>0.76760563380281688</v>
      </c>
    </row>
    <row r="28" spans="1:12">
      <c r="E28" s="1" t="str">
        <f>B6</f>
        <v>Radosław "Shogun" Wiśniewski</v>
      </c>
      <c r="F28" s="10">
        <f>F17/F$21</f>
        <v>0.8</v>
      </c>
      <c r="G28" s="10">
        <f>G17/G$21</f>
        <v>0.71111111111111114</v>
      </c>
      <c r="H28" s="10">
        <f>H17/H$21</f>
        <v>0.58461538461538465</v>
      </c>
      <c r="I28" s="10">
        <f>I17/I$21</f>
        <v>0.56521739130434778</v>
      </c>
      <c r="J28" s="10">
        <f>J17/J$21</f>
        <v>0.61467889908256879</v>
      </c>
      <c r="K28" s="10">
        <f>K17/K$21</f>
        <v>0.6428571428571429</v>
      </c>
      <c r="L28" s="10">
        <f>L17/L$21</f>
        <v>0.6901408450704225</v>
      </c>
    </row>
    <row r="29" spans="1:12">
      <c r="E29" s="1" t="str">
        <f>B7</f>
        <v>Dorota Janiszewska</v>
      </c>
      <c r="F29" s="10">
        <f>F18/F$21</f>
        <v>0.64</v>
      </c>
      <c r="G29" s="10">
        <f>G18/G$21</f>
        <v>0.6</v>
      </c>
      <c r="H29" s="10">
        <f>H18/H$21</f>
        <v>0.6</v>
      </c>
      <c r="I29" s="10">
        <f>I18/I$21</f>
        <v>0.59782608695652173</v>
      </c>
      <c r="J29" s="10">
        <f>J18/J$21</f>
        <v>0.56880733944954132</v>
      </c>
      <c r="K29" s="10">
        <f>K18/K$21</f>
        <v>0.58730158730158732</v>
      </c>
      <c r="L29" s="10">
        <f>L18/L$21</f>
        <v>0.59154929577464788</v>
      </c>
    </row>
    <row r="30" spans="1:12">
      <c r="E30" s="1" t="str">
        <f>B8</f>
        <v>Kostiantyn Fedotov</v>
      </c>
      <c r="F30" s="10">
        <f>F19/F$21</f>
        <v>0.36</v>
      </c>
      <c r="G30" s="10">
        <f>G19/G$21</f>
        <v>0.48888888888888887</v>
      </c>
      <c r="H30" s="10">
        <f>H19/H$21</f>
        <v>0.49230769230769234</v>
      </c>
      <c r="I30" s="10">
        <f>I19/I$21</f>
        <v>0.44565217391304346</v>
      </c>
      <c r="J30" s="10">
        <f>J19/J$21</f>
        <v>0.46788990825688076</v>
      </c>
      <c r="K30" s="10">
        <f>K19/K$21</f>
        <v>0.5</v>
      </c>
      <c r="L30" s="10">
        <f>L19/L$21</f>
        <v>0.50704225352112675</v>
      </c>
    </row>
    <row r="31" spans="1:12">
      <c r="E31" s="1" t="str">
        <f>B9</f>
        <v>Piotr Jezierski</v>
      </c>
      <c r="F31" s="10">
        <f>F20/F$21</f>
        <v>0.28000000000000003</v>
      </c>
      <c r="G31" s="10">
        <f>G20/G$21</f>
        <v>0.35555555555555557</v>
      </c>
      <c r="H31" s="10">
        <f>H20/H$21</f>
        <v>0.24615384615384617</v>
      </c>
      <c r="I31" s="10">
        <f>I20/I$21</f>
        <v>0.30434782608695654</v>
      </c>
      <c r="J31" s="10">
        <f>J20/J$21</f>
        <v>0.37614678899082571</v>
      </c>
      <c r="K31" s="10">
        <f>K20/K$21</f>
        <v>0.38095238095238093</v>
      </c>
      <c r="L31" s="10">
        <f>L20/L$21</f>
        <v>0.39436619718309857</v>
      </c>
    </row>
  </sheetData>
  <mergeCells count="13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M1:P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57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9" width="6.5703125" customWidth="1"/>
    <col min="20" max="20" width="14" customWidth="1"/>
    <col min="21" max="21" width="5.7109375" customWidth="1"/>
    <col min="22" max="22" width="13.7109375" customWidth="1"/>
    <col min="23" max="23" width="6" customWidth="1"/>
    <col min="24" max="24" width="7.140625" customWidth="1"/>
    <col min="25" max="25" width="6.28515625" customWidth="1"/>
  </cols>
  <sheetData>
    <row r="1" spans="1:25" ht="14.45" customHeight="1">
      <c r="A1" s="87" t="s">
        <v>0</v>
      </c>
      <c r="B1" s="87" t="s">
        <v>1</v>
      </c>
      <c r="C1" s="87" t="s">
        <v>2</v>
      </c>
      <c r="D1" s="88" t="s">
        <v>3</v>
      </c>
      <c r="E1" s="90" t="s">
        <v>4</v>
      </c>
      <c r="F1" s="86">
        <v>1</v>
      </c>
      <c r="G1" s="86">
        <v>2</v>
      </c>
      <c r="H1" s="86">
        <v>3</v>
      </c>
      <c r="I1" s="86">
        <v>4</v>
      </c>
      <c r="J1" s="86">
        <v>5</v>
      </c>
      <c r="K1" s="86">
        <v>6</v>
      </c>
      <c r="L1" s="86">
        <v>7</v>
      </c>
      <c r="M1" s="86">
        <v>8</v>
      </c>
      <c r="N1" s="86">
        <v>9</v>
      </c>
      <c r="O1" s="86">
        <v>10</v>
      </c>
      <c r="P1" s="86">
        <v>11</v>
      </c>
      <c r="Q1" s="86">
        <v>12</v>
      </c>
      <c r="R1" s="86">
        <v>13</v>
      </c>
      <c r="S1" s="66"/>
      <c r="T1" s="85" t="s">
        <v>32</v>
      </c>
      <c r="U1" s="85"/>
      <c r="V1" s="85"/>
      <c r="W1" s="85"/>
      <c r="X1" s="29" t="s">
        <v>36</v>
      </c>
      <c r="Y1" s="81">
        <v>39</v>
      </c>
    </row>
    <row r="2" spans="1:25">
      <c r="A2" s="87"/>
      <c r="B2" s="87"/>
      <c r="C2" s="87"/>
      <c r="D2" s="89"/>
      <c r="E2" s="90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66"/>
      <c r="T2" t="s">
        <v>33</v>
      </c>
      <c r="U2" s="8"/>
      <c r="V2" t="s">
        <v>31</v>
      </c>
      <c r="W2" s="8"/>
      <c r="X2" t="s">
        <v>35</v>
      </c>
      <c r="Y2" s="8"/>
    </row>
    <row r="3" spans="1:25">
      <c r="A3" s="11">
        <v>1</v>
      </c>
      <c r="B3" s="17" t="s">
        <v>93</v>
      </c>
      <c r="C3" s="12" t="s">
        <v>5</v>
      </c>
      <c r="D3" s="18" t="s">
        <v>6</v>
      </c>
      <c r="E3" s="15">
        <f>R3</f>
        <v>16</v>
      </c>
      <c r="F3" s="20">
        <v>2</v>
      </c>
      <c r="G3" s="20">
        <v>5</v>
      </c>
      <c r="H3" s="20">
        <v>9</v>
      </c>
      <c r="I3" s="20">
        <v>11</v>
      </c>
      <c r="J3" s="20">
        <v>14</v>
      </c>
      <c r="K3" s="20">
        <v>13</v>
      </c>
      <c r="L3" s="20">
        <v>12</v>
      </c>
      <c r="M3" s="20">
        <v>18</v>
      </c>
      <c r="N3" s="20">
        <v>22</v>
      </c>
      <c r="O3" s="20">
        <v>22</v>
      </c>
      <c r="P3" s="20">
        <v>19</v>
      </c>
      <c r="Q3" s="20">
        <v>20</v>
      </c>
      <c r="R3" s="20">
        <v>16</v>
      </c>
      <c r="S3" s="66"/>
      <c r="X3">
        <f t="shared" ref="X3:X7" si="0">E3-$Y$1</f>
        <v>-23</v>
      </c>
      <c r="Y3" s="28"/>
    </row>
    <row r="4" spans="1:25">
      <c r="A4" s="11">
        <v>2</v>
      </c>
      <c r="B4" s="13" t="s">
        <v>7</v>
      </c>
      <c r="C4" s="14" t="s">
        <v>5</v>
      </c>
      <c r="D4" s="14" t="s">
        <v>6</v>
      </c>
      <c r="E4" s="15">
        <f t="shared" ref="E4:E14" si="1">R4</f>
        <v>15</v>
      </c>
      <c r="F4" s="21">
        <v>1</v>
      </c>
      <c r="G4" s="21">
        <v>2</v>
      </c>
      <c r="H4" s="21">
        <v>5</v>
      </c>
      <c r="I4" s="21">
        <v>9</v>
      </c>
      <c r="J4" s="16">
        <v>11</v>
      </c>
      <c r="K4" s="16">
        <v>17</v>
      </c>
      <c r="L4" s="16">
        <v>16</v>
      </c>
      <c r="M4" s="16">
        <v>18</v>
      </c>
      <c r="N4" s="16">
        <v>22</v>
      </c>
      <c r="O4" s="16">
        <v>18</v>
      </c>
      <c r="P4" s="16">
        <v>18</v>
      </c>
      <c r="Q4" s="16">
        <v>15</v>
      </c>
      <c r="R4" s="16">
        <v>15</v>
      </c>
      <c r="S4" s="66"/>
      <c r="T4">
        <f>E3-E4</f>
        <v>1</v>
      </c>
      <c r="U4" s="28"/>
      <c r="V4">
        <f t="shared" ref="V4:V7" si="2">E4-E$3</f>
        <v>-1</v>
      </c>
      <c r="W4" s="28"/>
      <c r="X4">
        <f t="shared" si="0"/>
        <v>-24</v>
      </c>
      <c r="Y4" s="28"/>
    </row>
    <row r="5" spans="1:25">
      <c r="A5" s="11">
        <v>3</v>
      </c>
      <c r="B5" s="13" t="s">
        <v>85</v>
      </c>
      <c r="C5" s="12" t="s">
        <v>5</v>
      </c>
      <c r="D5" s="18" t="s">
        <v>10</v>
      </c>
      <c r="E5" s="15">
        <f t="shared" si="1"/>
        <v>13</v>
      </c>
      <c r="F5" s="20">
        <v>1</v>
      </c>
      <c r="G5" s="20">
        <v>3</v>
      </c>
      <c r="H5" s="20">
        <v>9</v>
      </c>
      <c r="I5" s="20">
        <v>7</v>
      </c>
      <c r="J5" s="20">
        <v>8</v>
      </c>
      <c r="K5" s="20">
        <v>8</v>
      </c>
      <c r="L5" s="20">
        <v>9</v>
      </c>
      <c r="M5" s="20">
        <v>11</v>
      </c>
      <c r="N5" s="20">
        <v>10</v>
      </c>
      <c r="O5" s="20">
        <v>9</v>
      </c>
      <c r="P5" s="20">
        <v>9</v>
      </c>
      <c r="Q5" s="20">
        <v>11</v>
      </c>
      <c r="R5" s="20">
        <v>13</v>
      </c>
      <c r="S5" s="66"/>
      <c r="T5">
        <f t="shared" ref="T5:T14" si="3">E4-E5</f>
        <v>2</v>
      </c>
      <c r="U5" s="28"/>
      <c r="V5">
        <f t="shared" si="2"/>
        <v>-3</v>
      </c>
      <c r="W5" s="28"/>
      <c r="X5">
        <f t="shared" si="0"/>
        <v>-26</v>
      </c>
      <c r="Y5" s="28"/>
    </row>
    <row r="6" spans="1:25">
      <c r="A6" s="11">
        <v>4</v>
      </c>
      <c r="B6" s="13" t="s">
        <v>23</v>
      </c>
      <c r="C6" s="14" t="s">
        <v>5</v>
      </c>
      <c r="D6" s="14" t="s">
        <v>13</v>
      </c>
      <c r="E6" s="15">
        <f t="shared" si="1"/>
        <v>8</v>
      </c>
      <c r="F6" s="16">
        <v>3</v>
      </c>
      <c r="G6" s="16">
        <v>-1</v>
      </c>
      <c r="H6" s="16">
        <v>-1</v>
      </c>
      <c r="I6" s="16">
        <v>-1</v>
      </c>
      <c r="J6" s="16">
        <v>-1</v>
      </c>
      <c r="K6" s="16">
        <v>1</v>
      </c>
      <c r="L6" s="16">
        <v>0</v>
      </c>
      <c r="M6" s="16">
        <v>2</v>
      </c>
      <c r="N6" s="16">
        <v>4</v>
      </c>
      <c r="O6" s="16">
        <v>5</v>
      </c>
      <c r="P6" s="16">
        <v>8</v>
      </c>
      <c r="Q6" s="16">
        <v>10</v>
      </c>
      <c r="R6" s="16">
        <v>8</v>
      </c>
      <c r="S6" s="66"/>
      <c r="T6">
        <f t="shared" si="3"/>
        <v>5</v>
      </c>
      <c r="U6" s="28"/>
      <c r="V6">
        <f t="shared" si="2"/>
        <v>-8</v>
      </c>
      <c r="W6" s="28"/>
      <c r="X6">
        <f t="shared" si="0"/>
        <v>-31</v>
      </c>
      <c r="Y6" s="28"/>
    </row>
    <row r="7" spans="1:25">
      <c r="A7" s="11">
        <v>5</v>
      </c>
      <c r="B7" s="13" t="s">
        <v>84</v>
      </c>
      <c r="C7" s="14" t="s">
        <v>5</v>
      </c>
      <c r="D7" s="14" t="s">
        <v>10</v>
      </c>
      <c r="E7" s="15">
        <f t="shared" si="1"/>
        <v>-1</v>
      </c>
      <c r="F7" s="20">
        <v>-4</v>
      </c>
      <c r="G7" s="20">
        <v>-9</v>
      </c>
      <c r="H7" s="20">
        <v>-9</v>
      </c>
      <c r="I7" s="20">
        <v>-10</v>
      </c>
      <c r="J7" s="20">
        <v>-11</v>
      </c>
      <c r="K7" s="20">
        <v>-9</v>
      </c>
      <c r="L7" s="20">
        <v>-8</v>
      </c>
      <c r="M7" s="20">
        <v>-10</v>
      </c>
      <c r="N7" s="20">
        <v>-8</v>
      </c>
      <c r="O7" s="20">
        <v>-7</v>
      </c>
      <c r="P7" s="20">
        <v>-6</v>
      </c>
      <c r="Q7" s="20">
        <v>-6</v>
      </c>
      <c r="R7" s="20">
        <v>-1</v>
      </c>
      <c r="S7" s="66"/>
      <c r="T7">
        <f t="shared" si="3"/>
        <v>9</v>
      </c>
      <c r="U7" s="28"/>
      <c r="V7">
        <f t="shared" si="2"/>
        <v>-17</v>
      </c>
      <c r="W7" s="28"/>
      <c r="X7">
        <f t="shared" si="0"/>
        <v>-40</v>
      </c>
      <c r="Y7" s="28"/>
    </row>
    <row r="8" spans="1:25">
      <c r="A8" s="11">
        <v>6</v>
      </c>
      <c r="B8" s="13" t="s">
        <v>88</v>
      </c>
      <c r="C8" s="14" t="s">
        <v>5</v>
      </c>
      <c r="D8" s="14" t="s">
        <v>6</v>
      </c>
      <c r="E8" s="15">
        <f t="shared" si="1"/>
        <v>-5</v>
      </c>
      <c r="F8" s="21">
        <v>-7</v>
      </c>
      <c r="G8" s="21">
        <v>-14</v>
      </c>
      <c r="H8" s="21">
        <v>-14</v>
      </c>
      <c r="I8" s="21">
        <v>-16</v>
      </c>
      <c r="J8" s="21">
        <v>-15</v>
      </c>
      <c r="K8" s="21">
        <v>-14</v>
      </c>
      <c r="L8" s="21">
        <v>-11</v>
      </c>
      <c r="M8" s="21">
        <v>-11</v>
      </c>
      <c r="N8" s="21">
        <v>-11</v>
      </c>
      <c r="O8" s="21">
        <v>-12</v>
      </c>
      <c r="P8" s="21">
        <v>-11</v>
      </c>
      <c r="Q8" s="21">
        <v>-9</v>
      </c>
      <c r="R8" s="21">
        <v>-5</v>
      </c>
      <c r="S8" s="66"/>
      <c r="T8">
        <f t="shared" si="3"/>
        <v>4</v>
      </c>
      <c r="U8" s="28"/>
      <c r="V8">
        <f>E8-E$3</f>
        <v>-21</v>
      </c>
      <c r="W8" s="28"/>
      <c r="X8">
        <f>E8-$Y$1</f>
        <v>-44</v>
      </c>
      <c r="Y8" s="28"/>
    </row>
    <row r="9" spans="1:25">
      <c r="A9" s="11">
        <v>7</v>
      </c>
      <c r="B9" s="78" t="s">
        <v>11</v>
      </c>
      <c r="C9" s="79" t="s">
        <v>5</v>
      </c>
      <c r="D9" s="79" t="s">
        <v>10</v>
      </c>
      <c r="E9" s="15">
        <f t="shared" si="1"/>
        <v>-7</v>
      </c>
      <c r="F9" s="20">
        <v>-4</v>
      </c>
      <c r="G9" s="20">
        <v>-6</v>
      </c>
      <c r="H9" s="20">
        <v>-5</v>
      </c>
      <c r="I9" s="20">
        <v>-5</v>
      </c>
      <c r="J9" s="20">
        <v>-6</v>
      </c>
      <c r="K9" s="20">
        <v>-4</v>
      </c>
      <c r="L9" s="20">
        <v>-4</v>
      </c>
      <c r="M9" s="20">
        <v>-8</v>
      </c>
      <c r="N9" s="20">
        <v>-5</v>
      </c>
      <c r="O9" s="20">
        <v>-3</v>
      </c>
      <c r="P9" s="20">
        <v>-4</v>
      </c>
      <c r="Q9" s="20">
        <v>-4</v>
      </c>
      <c r="R9" s="20">
        <v>-7</v>
      </c>
      <c r="S9" s="66"/>
      <c r="T9">
        <f t="shared" si="3"/>
        <v>2</v>
      </c>
      <c r="U9" s="28"/>
      <c r="V9">
        <f t="shared" ref="V9:V14" si="4">E9-E$3</f>
        <v>-23</v>
      </c>
      <c r="W9" s="28"/>
      <c r="X9">
        <f t="shared" ref="X9:X14" si="5">E9-$Y$1</f>
        <v>-46</v>
      </c>
      <c r="Y9" s="28"/>
    </row>
    <row r="10" spans="1:25">
      <c r="A10" s="11">
        <v>7</v>
      </c>
      <c r="B10" s="13" t="s">
        <v>109</v>
      </c>
      <c r="C10" s="14" t="s">
        <v>5</v>
      </c>
      <c r="D10" s="14" t="s">
        <v>6</v>
      </c>
      <c r="E10" s="15">
        <f t="shared" si="1"/>
        <v>-7</v>
      </c>
      <c r="F10" s="21">
        <v>3</v>
      </c>
      <c r="G10" s="21">
        <v>3</v>
      </c>
      <c r="H10" s="21">
        <v>2</v>
      </c>
      <c r="I10" s="21">
        <v>-5</v>
      </c>
      <c r="J10" s="16">
        <v>-6</v>
      </c>
      <c r="K10" s="16">
        <v>-8</v>
      </c>
      <c r="L10" s="16">
        <v>-8</v>
      </c>
      <c r="M10" s="16">
        <v>-4</v>
      </c>
      <c r="N10" s="16">
        <v>-7</v>
      </c>
      <c r="O10" s="16">
        <v>-7</v>
      </c>
      <c r="P10" s="16">
        <v>-8</v>
      </c>
      <c r="Q10" s="16">
        <v>-8</v>
      </c>
      <c r="R10" s="16">
        <v>-7</v>
      </c>
      <c r="S10" s="66"/>
      <c r="T10">
        <f t="shared" si="3"/>
        <v>0</v>
      </c>
      <c r="U10" s="28"/>
      <c r="V10">
        <f t="shared" si="4"/>
        <v>-23</v>
      </c>
      <c r="W10" s="28"/>
      <c r="X10">
        <f t="shared" si="5"/>
        <v>-46</v>
      </c>
      <c r="Y10" s="28"/>
    </row>
    <row r="11" spans="1:25">
      <c r="A11" s="11">
        <v>9</v>
      </c>
      <c r="B11" s="13" t="s">
        <v>29</v>
      </c>
      <c r="C11" s="14" t="s">
        <v>28</v>
      </c>
      <c r="D11" s="14" t="s">
        <v>10</v>
      </c>
      <c r="E11" s="15">
        <f t="shared" si="1"/>
        <v>-11</v>
      </c>
      <c r="F11" s="20">
        <v>-6</v>
      </c>
      <c r="G11" s="20">
        <v>-7</v>
      </c>
      <c r="H11" s="20">
        <v>-4</v>
      </c>
      <c r="I11" s="20">
        <v>-4</v>
      </c>
      <c r="J11" s="20">
        <v>-4</v>
      </c>
      <c r="K11" s="20">
        <v>-8</v>
      </c>
      <c r="L11" s="20">
        <v>-9</v>
      </c>
      <c r="M11" s="20">
        <v>-9</v>
      </c>
      <c r="N11" s="20">
        <v>-10</v>
      </c>
      <c r="O11" s="20">
        <v>-9</v>
      </c>
      <c r="P11" s="20">
        <v>-11</v>
      </c>
      <c r="Q11" s="20">
        <v>-11</v>
      </c>
      <c r="R11" s="20">
        <v>-11</v>
      </c>
      <c r="S11" s="66"/>
      <c r="T11">
        <f t="shared" si="3"/>
        <v>4</v>
      </c>
      <c r="U11" s="28"/>
      <c r="V11">
        <f t="shared" si="4"/>
        <v>-27</v>
      </c>
      <c r="W11" s="28"/>
      <c r="X11">
        <f t="shared" si="5"/>
        <v>-50</v>
      </c>
      <c r="Y11" s="28"/>
    </row>
    <row r="12" spans="1:25">
      <c r="A12" s="11">
        <v>10</v>
      </c>
      <c r="B12" s="13" t="s">
        <v>24</v>
      </c>
      <c r="C12" s="14" t="s">
        <v>5</v>
      </c>
      <c r="D12" s="14" t="s">
        <v>6</v>
      </c>
      <c r="E12" s="15">
        <f t="shared" si="1"/>
        <v>-14</v>
      </c>
      <c r="F12" s="16">
        <v>-6</v>
      </c>
      <c r="G12" s="16">
        <v>-12</v>
      </c>
      <c r="H12" s="16">
        <v>-13</v>
      </c>
      <c r="I12" s="16">
        <v>-12</v>
      </c>
      <c r="J12" s="16">
        <v>-12</v>
      </c>
      <c r="K12" s="16">
        <v>-10</v>
      </c>
      <c r="L12" s="16">
        <v>-8</v>
      </c>
      <c r="M12" s="16">
        <v>-8</v>
      </c>
      <c r="N12" s="16">
        <v>-11</v>
      </c>
      <c r="O12" s="16">
        <v>-10</v>
      </c>
      <c r="P12" s="16">
        <v>-11</v>
      </c>
      <c r="Q12" s="16">
        <v>-11</v>
      </c>
      <c r="R12" s="16">
        <v>-14</v>
      </c>
      <c r="S12" s="66"/>
      <c r="T12">
        <f t="shared" si="3"/>
        <v>3</v>
      </c>
      <c r="U12" s="28"/>
      <c r="V12">
        <f t="shared" si="4"/>
        <v>-30</v>
      </c>
      <c r="W12" s="28"/>
      <c r="X12">
        <f t="shared" si="5"/>
        <v>-53</v>
      </c>
      <c r="Y12" s="28"/>
    </row>
    <row r="13" spans="1:25">
      <c r="A13" s="11">
        <v>11</v>
      </c>
      <c r="B13" s="13" t="s">
        <v>89</v>
      </c>
      <c r="C13" s="14" t="s">
        <v>5</v>
      </c>
      <c r="D13" s="14" t="s">
        <v>10</v>
      </c>
      <c r="E13" s="15">
        <f t="shared" si="1"/>
        <v>-19</v>
      </c>
      <c r="F13" s="20">
        <v>-5</v>
      </c>
      <c r="G13" s="20">
        <v>-8</v>
      </c>
      <c r="H13" s="20">
        <v>-8</v>
      </c>
      <c r="I13" s="20">
        <v>-9</v>
      </c>
      <c r="J13" s="20">
        <v>-14</v>
      </c>
      <c r="K13" s="20">
        <v>-15</v>
      </c>
      <c r="L13" s="20">
        <v>-11</v>
      </c>
      <c r="M13" s="20">
        <v>-12</v>
      </c>
      <c r="N13" s="20">
        <v>-15</v>
      </c>
      <c r="O13" s="20">
        <v>-18</v>
      </c>
      <c r="P13" s="20">
        <v>-22</v>
      </c>
      <c r="Q13" s="20">
        <v>-19</v>
      </c>
      <c r="R13" s="20">
        <v>-19</v>
      </c>
      <c r="S13" s="66"/>
      <c r="T13">
        <f t="shared" si="3"/>
        <v>5</v>
      </c>
      <c r="U13" s="28"/>
      <c r="V13">
        <f t="shared" si="4"/>
        <v>-35</v>
      </c>
      <c r="W13" s="28"/>
      <c r="X13">
        <f t="shared" si="5"/>
        <v>-58</v>
      </c>
      <c r="Y13" s="28"/>
    </row>
    <row r="14" spans="1:25">
      <c r="A14" s="11">
        <v>12</v>
      </c>
      <c r="B14" s="13" t="s">
        <v>48</v>
      </c>
      <c r="C14" s="14" t="s">
        <v>49</v>
      </c>
      <c r="D14" s="14" t="s">
        <v>10</v>
      </c>
      <c r="E14" s="15">
        <f t="shared" si="1"/>
        <v>-28</v>
      </c>
      <c r="F14" s="21">
        <v>-5</v>
      </c>
      <c r="G14" s="21">
        <v>-11</v>
      </c>
      <c r="H14" s="21">
        <v>-16</v>
      </c>
      <c r="I14" s="21">
        <v>-14</v>
      </c>
      <c r="J14" s="16">
        <v>-12</v>
      </c>
      <c r="K14" s="16">
        <v>-13</v>
      </c>
      <c r="L14" s="16">
        <v>-19</v>
      </c>
      <c r="M14" s="16">
        <v>-21</v>
      </c>
      <c r="N14" s="16">
        <v>-21</v>
      </c>
      <c r="O14" s="16">
        <v>-20</v>
      </c>
      <c r="P14" s="16">
        <v>-23</v>
      </c>
      <c r="Q14" s="16">
        <v>-27</v>
      </c>
      <c r="R14" s="16">
        <v>-28</v>
      </c>
      <c r="S14" s="66"/>
      <c r="T14">
        <f t="shared" si="3"/>
        <v>9</v>
      </c>
      <c r="U14" s="28"/>
      <c r="V14">
        <f t="shared" si="4"/>
        <v>-44</v>
      </c>
      <c r="W14" s="28"/>
      <c r="X14">
        <f t="shared" si="5"/>
        <v>-67</v>
      </c>
      <c r="Y14" s="28"/>
    </row>
    <row r="15" spans="1:25">
      <c r="A15" s="65"/>
      <c r="B15" s="67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</row>
    <row r="16" spans="1:25">
      <c r="B16" s="5" t="s">
        <v>12</v>
      </c>
      <c r="D16" s="2"/>
      <c r="E16" s="2"/>
      <c r="F16" s="2"/>
      <c r="G16" s="2"/>
      <c r="H16" s="2"/>
      <c r="I16" s="2"/>
      <c r="J16" s="4"/>
      <c r="K16" s="4"/>
      <c r="L16" s="4"/>
      <c r="V16" t="s">
        <v>110</v>
      </c>
    </row>
    <row r="17" spans="1:22">
      <c r="A17" s="6" t="s">
        <v>13</v>
      </c>
      <c r="B17" s="5" t="s">
        <v>14</v>
      </c>
      <c r="D17" s="2"/>
      <c r="F17" s="2"/>
      <c r="G17" s="2"/>
      <c r="H17" s="2"/>
      <c r="I17" s="2"/>
      <c r="J17" s="4"/>
      <c r="K17" s="4"/>
      <c r="L17" s="4"/>
    </row>
    <row r="18" spans="1:22">
      <c r="A18" s="6" t="s">
        <v>10</v>
      </c>
      <c r="B18" s="5" t="s">
        <v>15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  <c r="S18" s="2"/>
    </row>
    <row r="19" spans="1:22">
      <c r="A19" s="6" t="s">
        <v>8</v>
      </c>
      <c r="B19" s="7" t="s">
        <v>16</v>
      </c>
      <c r="D19" s="2"/>
      <c r="F19" s="2">
        <f>SUM($F3:F3)</f>
        <v>2</v>
      </c>
      <c r="G19" s="2">
        <f>SUM($F3:G3)</f>
        <v>7</v>
      </c>
      <c r="H19" s="2">
        <f>SUM($F3:H3)</f>
        <v>16</v>
      </c>
      <c r="I19" s="2">
        <f>SUM($F3:I3)</f>
        <v>27</v>
      </c>
      <c r="J19" s="2">
        <f>SUM($F3:J3)</f>
        <v>41</v>
      </c>
      <c r="K19" s="2">
        <f>SUM($F3:K3)</f>
        <v>54</v>
      </c>
      <c r="L19" s="2">
        <f>SUM($F3:L3)</f>
        <v>66</v>
      </c>
      <c r="M19" s="2">
        <f>SUM($F3:M3)</f>
        <v>84</v>
      </c>
      <c r="N19" s="2">
        <f>SUM($F3:N3)</f>
        <v>106</v>
      </c>
      <c r="O19" s="2">
        <f>SUM($F3:O3)</f>
        <v>128</v>
      </c>
      <c r="P19" s="2">
        <f>SUM($F3:P3)</f>
        <v>147</v>
      </c>
      <c r="Q19" s="2">
        <f>SUM($F3:Q3)</f>
        <v>167</v>
      </c>
      <c r="R19" s="2">
        <f>SUM($F3:R3)</f>
        <v>183</v>
      </c>
      <c r="S19" s="2"/>
    </row>
    <row r="20" spans="1:22">
      <c r="A20" s="6" t="s">
        <v>6</v>
      </c>
      <c r="B20" s="5" t="s">
        <v>17</v>
      </c>
      <c r="D20" s="2"/>
      <c r="F20" s="2">
        <f>SUM($F4:F4)</f>
        <v>1</v>
      </c>
      <c r="G20" s="2">
        <f>SUM($F4:G4)</f>
        <v>3</v>
      </c>
      <c r="H20" s="2">
        <f>SUM($F4:H4)</f>
        <v>8</v>
      </c>
      <c r="I20" s="2">
        <f>SUM($F4:I4)</f>
        <v>17</v>
      </c>
      <c r="J20" s="2">
        <f>SUM($F4:J4)</f>
        <v>28</v>
      </c>
      <c r="K20" s="2">
        <f>SUM($F4:K4)</f>
        <v>45</v>
      </c>
      <c r="L20" s="2">
        <f>SUM($F4:L4)</f>
        <v>61</v>
      </c>
      <c r="M20" s="2">
        <f>SUM($F4:M4)</f>
        <v>79</v>
      </c>
      <c r="N20" s="2">
        <f>SUM($F4:N4)</f>
        <v>101</v>
      </c>
      <c r="O20" s="2">
        <f>SUM($F4:O4)</f>
        <v>119</v>
      </c>
      <c r="P20" s="2">
        <f>SUM($F4:P4)</f>
        <v>137</v>
      </c>
      <c r="Q20" s="2">
        <f>SUM($F4:Q4)</f>
        <v>152</v>
      </c>
      <c r="R20" s="2">
        <f>SUM($F4:R4)</f>
        <v>167</v>
      </c>
      <c r="S20" s="2"/>
    </row>
    <row r="21" spans="1:22">
      <c r="A21" s="6" t="s">
        <v>18</v>
      </c>
      <c r="B21" s="5" t="s">
        <v>19</v>
      </c>
      <c r="D21" s="2"/>
      <c r="F21" s="2">
        <f>SUM($F5:F5)</f>
        <v>1</v>
      </c>
      <c r="G21" s="2">
        <f>SUM($F5:G5)</f>
        <v>4</v>
      </c>
      <c r="H21" s="2">
        <f>SUM($F5:H5)</f>
        <v>13</v>
      </c>
      <c r="I21" s="2">
        <f>SUM($F5:I5)</f>
        <v>20</v>
      </c>
      <c r="J21" s="2">
        <f>SUM($F5:J5)</f>
        <v>28</v>
      </c>
      <c r="K21" s="2">
        <f>SUM($F5:K5)</f>
        <v>36</v>
      </c>
      <c r="L21" s="2">
        <f>SUM($F5:L5)</f>
        <v>45</v>
      </c>
      <c r="M21" s="2">
        <f>SUM($F5:M5)</f>
        <v>56</v>
      </c>
      <c r="N21" s="2">
        <f>SUM($F5:N5)</f>
        <v>66</v>
      </c>
      <c r="O21" s="2">
        <f>SUM($F5:O5)</f>
        <v>75</v>
      </c>
      <c r="P21" s="2">
        <f>SUM($F5:P5)</f>
        <v>84</v>
      </c>
      <c r="Q21" s="2">
        <f>SUM($F5:Q5)</f>
        <v>95</v>
      </c>
      <c r="R21" s="2">
        <f>SUM($F5:R5)</f>
        <v>108</v>
      </c>
      <c r="S21" s="2"/>
    </row>
    <row r="22" spans="1:22">
      <c r="A22" s="6" t="s">
        <v>20</v>
      </c>
      <c r="B22" s="7" t="s">
        <v>21</v>
      </c>
      <c r="D22" s="2"/>
      <c r="F22" s="2">
        <f>SUM($F6:F6)</f>
        <v>3</v>
      </c>
      <c r="G22" s="2">
        <f>SUM($F6:G6)</f>
        <v>2</v>
      </c>
      <c r="H22" s="2">
        <f>SUM($F6:H6)</f>
        <v>1</v>
      </c>
      <c r="I22" s="2">
        <f>SUM($F6:I6)</f>
        <v>0</v>
      </c>
      <c r="J22" s="2">
        <f>SUM($F6:J6)</f>
        <v>-1</v>
      </c>
      <c r="K22" s="2">
        <f>SUM($F6:K6)</f>
        <v>0</v>
      </c>
      <c r="L22" s="2">
        <f>SUM($F6:L6)</f>
        <v>0</v>
      </c>
      <c r="M22" s="2">
        <f>SUM($F6:M6)</f>
        <v>2</v>
      </c>
      <c r="N22" s="2">
        <f>SUM($F6:N6)</f>
        <v>6</v>
      </c>
      <c r="O22" s="2">
        <f>SUM($F6:O6)</f>
        <v>11</v>
      </c>
      <c r="P22" s="2">
        <f>SUM($F6:P6)</f>
        <v>19</v>
      </c>
      <c r="Q22" s="2">
        <f>SUM($F6:Q6)</f>
        <v>29</v>
      </c>
      <c r="R22" s="2">
        <f>SUM($F6:R6)</f>
        <v>37</v>
      </c>
      <c r="S22" s="2"/>
    </row>
    <row r="23" spans="1:22">
      <c r="A23" s="8"/>
      <c r="D23" s="2"/>
      <c r="F23" s="2">
        <f>SUM($F7:F7)</f>
        <v>-4</v>
      </c>
      <c r="G23" s="2">
        <f>SUM($F7:G7)</f>
        <v>-13</v>
      </c>
      <c r="H23" s="2">
        <f>SUM($F7:H7)</f>
        <v>-22</v>
      </c>
      <c r="I23" s="2">
        <f>SUM($F7:I7)</f>
        <v>-32</v>
      </c>
      <c r="J23" s="2">
        <f>SUM($F7:J7)</f>
        <v>-43</v>
      </c>
      <c r="K23" s="2">
        <f>SUM($F7:K7)</f>
        <v>-52</v>
      </c>
      <c r="L23" s="2">
        <f>SUM($F7:L7)</f>
        <v>-60</v>
      </c>
      <c r="M23" s="2">
        <f>SUM($F7:M7)</f>
        <v>-70</v>
      </c>
      <c r="N23" s="2">
        <f>SUM($F7:N7)</f>
        <v>-78</v>
      </c>
      <c r="O23" s="2">
        <f>SUM($F7:O7)</f>
        <v>-85</v>
      </c>
      <c r="P23" s="2">
        <f>SUM($F7:P7)</f>
        <v>-91</v>
      </c>
      <c r="Q23" s="2">
        <f>SUM($F7:Q7)</f>
        <v>-97</v>
      </c>
      <c r="R23" s="2">
        <f>SUM($F7:R7)</f>
        <v>-98</v>
      </c>
      <c r="S23" s="2"/>
      <c r="V23" t="s">
        <v>111</v>
      </c>
    </row>
    <row r="24" spans="1:22">
      <c r="A24" s="8"/>
      <c r="B24" s="5" t="s">
        <v>22</v>
      </c>
      <c r="D24" s="2"/>
      <c r="F24" s="2">
        <f>SUM($F8:F8)</f>
        <v>-7</v>
      </c>
      <c r="G24" s="2">
        <f>SUM($F8:G8)</f>
        <v>-21</v>
      </c>
      <c r="H24" s="2">
        <f>SUM($F8:H8)</f>
        <v>-35</v>
      </c>
      <c r="I24" s="2">
        <f>SUM($F8:I8)</f>
        <v>-51</v>
      </c>
      <c r="J24" s="2">
        <f>SUM($F8:J8)</f>
        <v>-66</v>
      </c>
      <c r="K24" s="2">
        <f>SUM($F8:K8)</f>
        <v>-80</v>
      </c>
      <c r="L24" s="2">
        <f>SUM($F8:L8)</f>
        <v>-91</v>
      </c>
      <c r="M24" s="2">
        <f>SUM($F8:M8)</f>
        <v>-102</v>
      </c>
      <c r="N24" s="2">
        <f>SUM($F8:N8)</f>
        <v>-113</v>
      </c>
      <c r="O24" s="2">
        <f>SUM($F8:O8)</f>
        <v>-125</v>
      </c>
      <c r="P24" s="2">
        <f>SUM($F8:P8)</f>
        <v>-136</v>
      </c>
      <c r="Q24" s="2">
        <f>SUM($F8:Q8)</f>
        <v>-145</v>
      </c>
      <c r="R24" s="2">
        <f>SUM($F8:R8)</f>
        <v>-150</v>
      </c>
      <c r="S24" s="2"/>
    </row>
    <row r="25" spans="1:22">
      <c r="F25" s="2">
        <f>SUM($F9:F9)</f>
        <v>-4</v>
      </c>
      <c r="G25" s="2">
        <f>SUM($F9:G9)</f>
        <v>-10</v>
      </c>
      <c r="H25" s="2">
        <f>SUM($F9:H9)</f>
        <v>-15</v>
      </c>
      <c r="I25" s="2">
        <f>SUM($F9:I9)</f>
        <v>-20</v>
      </c>
      <c r="J25" s="2">
        <f>SUM($F9:J9)</f>
        <v>-26</v>
      </c>
      <c r="K25" s="2">
        <f>SUM($F9:K9)</f>
        <v>-30</v>
      </c>
      <c r="L25" s="2">
        <f>SUM($F9:L9)</f>
        <v>-34</v>
      </c>
      <c r="M25" s="2">
        <f>SUM($F9:M9)</f>
        <v>-42</v>
      </c>
      <c r="N25" s="2">
        <f>SUM($F9:N9)</f>
        <v>-47</v>
      </c>
      <c r="O25" s="2">
        <f>SUM($F9:O9)</f>
        <v>-50</v>
      </c>
      <c r="P25" s="2">
        <f>SUM($F9:P9)</f>
        <v>-54</v>
      </c>
      <c r="Q25" s="2">
        <f>SUM($F9:Q9)</f>
        <v>-58</v>
      </c>
      <c r="R25" s="2">
        <f>SUM($F9:R9)</f>
        <v>-65</v>
      </c>
      <c r="S25" s="2"/>
    </row>
    <row r="26" spans="1:22">
      <c r="F26" s="2">
        <f>SUM($F10:F10)</f>
        <v>3</v>
      </c>
      <c r="G26" s="2">
        <f>SUM($F10:G10)</f>
        <v>6</v>
      </c>
      <c r="H26" s="2">
        <f>SUM($F10:H10)</f>
        <v>8</v>
      </c>
      <c r="I26" s="2">
        <f>SUM($F10:I10)</f>
        <v>3</v>
      </c>
      <c r="J26" s="2">
        <f>SUM($F10:J10)</f>
        <v>-3</v>
      </c>
      <c r="K26" s="2">
        <f>SUM($F10:K10)</f>
        <v>-11</v>
      </c>
      <c r="L26" s="2">
        <f>SUM($F10:L10)</f>
        <v>-19</v>
      </c>
      <c r="M26" s="2">
        <f>SUM($F10:M10)</f>
        <v>-23</v>
      </c>
      <c r="N26" s="2">
        <f>SUM($F10:N10)</f>
        <v>-30</v>
      </c>
      <c r="O26" s="2">
        <f>SUM($F10:O10)</f>
        <v>-37</v>
      </c>
      <c r="P26" s="2">
        <f>SUM($F10:P10)</f>
        <v>-45</v>
      </c>
      <c r="Q26" s="2">
        <f>SUM($F10:Q10)</f>
        <v>-53</v>
      </c>
      <c r="R26" s="2">
        <f>SUM($F10:R10)</f>
        <v>-60</v>
      </c>
      <c r="S26" s="2"/>
    </row>
    <row r="27" spans="1:22">
      <c r="F27" s="2">
        <f>SUM($F11:F11)</f>
        <v>-6</v>
      </c>
      <c r="G27" s="2">
        <f>SUM($F11:G11)</f>
        <v>-13</v>
      </c>
      <c r="H27" s="2">
        <f>SUM($F11:H11)</f>
        <v>-17</v>
      </c>
      <c r="I27" s="2">
        <f>SUM($F11:I11)</f>
        <v>-21</v>
      </c>
      <c r="J27" s="2">
        <f>SUM($F11:J11)</f>
        <v>-25</v>
      </c>
      <c r="K27" s="2">
        <f>SUM($F11:K11)</f>
        <v>-33</v>
      </c>
      <c r="L27" s="2">
        <f>SUM($F11:L11)</f>
        <v>-42</v>
      </c>
      <c r="M27" s="2">
        <f>SUM($F11:M11)</f>
        <v>-51</v>
      </c>
      <c r="N27" s="2">
        <f>SUM($F11:N11)</f>
        <v>-61</v>
      </c>
      <c r="O27" s="2">
        <f>SUM($F11:O11)</f>
        <v>-70</v>
      </c>
      <c r="P27" s="2">
        <f>SUM($F11:P11)</f>
        <v>-81</v>
      </c>
      <c r="Q27" s="2">
        <f>SUM($F11:Q11)</f>
        <v>-92</v>
      </c>
      <c r="R27" s="2">
        <f>SUM($F11:R11)</f>
        <v>-103</v>
      </c>
      <c r="S27" s="2"/>
    </row>
    <row r="28" spans="1:22">
      <c r="F28" s="2">
        <f>SUM($F12:F12)</f>
        <v>-6</v>
      </c>
      <c r="G28" s="2">
        <f>SUM($F12:G12)</f>
        <v>-18</v>
      </c>
      <c r="H28" s="2">
        <f>SUM($F12:H12)</f>
        <v>-31</v>
      </c>
      <c r="I28" s="2">
        <f>SUM($F12:I12)</f>
        <v>-43</v>
      </c>
      <c r="J28" s="2">
        <f>SUM($F12:J12)</f>
        <v>-55</v>
      </c>
      <c r="K28" s="2">
        <f>SUM($F12:K12)</f>
        <v>-65</v>
      </c>
      <c r="L28" s="2">
        <f>SUM($F12:L12)</f>
        <v>-73</v>
      </c>
      <c r="M28" s="2">
        <f>SUM($F12:M12)</f>
        <v>-81</v>
      </c>
      <c r="N28" s="2">
        <f>SUM($F12:N12)</f>
        <v>-92</v>
      </c>
      <c r="O28" s="2">
        <f>SUM($F12:O12)</f>
        <v>-102</v>
      </c>
      <c r="P28" s="2">
        <f>SUM($F12:P12)</f>
        <v>-113</v>
      </c>
      <c r="Q28" s="2">
        <f>SUM($F12:Q12)</f>
        <v>-124</v>
      </c>
      <c r="R28" s="2">
        <f>SUM($F12:R12)</f>
        <v>-138</v>
      </c>
      <c r="S28" s="2"/>
    </row>
    <row r="29" spans="1:22">
      <c r="F29" s="2">
        <f>SUM($F13:F13)</f>
        <v>-5</v>
      </c>
      <c r="G29" s="2">
        <f>SUM($F13:G13)</f>
        <v>-13</v>
      </c>
      <c r="H29" s="2">
        <f>SUM($F13:H13)</f>
        <v>-21</v>
      </c>
      <c r="I29" s="2">
        <f>SUM($F13:I13)</f>
        <v>-30</v>
      </c>
      <c r="J29" s="2">
        <f>SUM($F13:J13)</f>
        <v>-44</v>
      </c>
      <c r="K29" s="2">
        <f>SUM($F13:K13)</f>
        <v>-59</v>
      </c>
      <c r="L29" s="2">
        <f>SUM($F13:L13)</f>
        <v>-70</v>
      </c>
      <c r="M29" s="2">
        <f>SUM($F13:M13)</f>
        <v>-82</v>
      </c>
      <c r="N29" s="2">
        <f>SUM($F13:N13)</f>
        <v>-97</v>
      </c>
      <c r="O29" s="2">
        <f>SUM($F13:O13)</f>
        <v>-115</v>
      </c>
      <c r="P29" s="2">
        <f>SUM($F13:P13)</f>
        <v>-137</v>
      </c>
      <c r="Q29" s="2">
        <f>SUM($F13:Q13)</f>
        <v>-156</v>
      </c>
      <c r="R29" s="2">
        <f>SUM($F13:R13)</f>
        <v>-175</v>
      </c>
      <c r="S29" s="2"/>
    </row>
    <row r="30" spans="1:22">
      <c r="F30" s="2">
        <f>SUM($F14:F14)</f>
        <v>-5</v>
      </c>
      <c r="G30" s="2">
        <f>SUM($F14:G14)</f>
        <v>-16</v>
      </c>
      <c r="H30" s="2">
        <f>SUM($F14:H14)</f>
        <v>-32</v>
      </c>
      <c r="I30" s="2">
        <f>SUM($F14:I14)</f>
        <v>-46</v>
      </c>
      <c r="J30" s="2">
        <f>SUM($F14:J14)</f>
        <v>-58</v>
      </c>
      <c r="K30" s="2">
        <f>SUM($F14:K14)</f>
        <v>-71</v>
      </c>
      <c r="L30" s="2">
        <f>SUM($F14:L14)</f>
        <v>-90</v>
      </c>
      <c r="M30" s="2">
        <f>SUM($F14:M14)</f>
        <v>-111</v>
      </c>
      <c r="N30" s="2">
        <f>SUM($F14:N14)</f>
        <v>-132</v>
      </c>
      <c r="O30" s="2">
        <f>SUM($F14:O14)</f>
        <v>-152</v>
      </c>
      <c r="P30" s="2">
        <f>SUM($F14:P14)</f>
        <v>-175</v>
      </c>
      <c r="Q30" s="2">
        <f>SUM($F14:Q14)</f>
        <v>-202</v>
      </c>
      <c r="R30" s="2">
        <f>SUM($F14:R14)</f>
        <v>-230</v>
      </c>
      <c r="S30" s="2"/>
      <c r="V30" t="s">
        <v>112</v>
      </c>
    </row>
    <row r="31" spans="1:22">
      <c r="F31" s="2">
        <f t="shared" ref="F31:R31" si="6">MAX(F19:F30)</f>
        <v>3</v>
      </c>
      <c r="G31" s="2">
        <f t="shared" si="6"/>
        <v>7</v>
      </c>
      <c r="H31" s="2">
        <f t="shared" si="6"/>
        <v>16</v>
      </c>
      <c r="I31" s="2">
        <f t="shared" si="6"/>
        <v>27</v>
      </c>
      <c r="J31" s="2">
        <f t="shared" si="6"/>
        <v>41</v>
      </c>
      <c r="K31" s="2">
        <f t="shared" si="6"/>
        <v>54</v>
      </c>
      <c r="L31" s="2">
        <f t="shared" si="6"/>
        <v>66</v>
      </c>
      <c r="M31" s="2">
        <f t="shared" si="6"/>
        <v>84</v>
      </c>
      <c r="N31" s="2">
        <f t="shared" si="6"/>
        <v>106</v>
      </c>
      <c r="O31" s="2">
        <f t="shared" si="6"/>
        <v>128</v>
      </c>
      <c r="P31" s="2">
        <f t="shared" si="6"/>
        <v>147</v>
      </c>
      <c r="Q31" s="2">
        <f t="shared" si="6"/>
        <v>167</v>
      </c>
      <c r="R31" s="2">
        <f t="shared" si="6"/>
        <v>183</v>
      </c>
      <c r="S31" s="2"/>
    </row>
    <row r="33" spans="5:22">
      <c r="E33" s="1" t="str">
        <f t="shared" ref="E33:E44" si="7">B3</f>
        <v>Paweł Kikel</v>
      </c>
      <c r="F33" s="10">
        <f t="shared" ref="F33:R33" si="8">F19/F$31</f>
        <v>0.66666666666666663</v>
      </c>
      <c r="G33" s="10">
        <f t="shared" si="8"/>
        <v>1</v>
      </c>
      <c r="H33" s="10">
        <f t="shared" si="8"/>
        <v>1</v>
      </c>
      <c r="I33" s="10">
        <f t="shared" si="8"/>
        <v>1</v>
      </c>
      <c r="J33" s="10">
        <f t="shared" si="8"/>
        <v>1</v>
      </c>
      <c r="K33" s="10">
        <f t="shared" si="8"/>
        <v>1</v>
      </c>
      <c r="L33" s="10">
        <f t="shared" si="8"/>
        <v>1</v>
      </c>
      <c r="M33" s="10">
        <f t="shared" si="8"/>
        <v>1</v>
      </c>
      <c r="N33" s="10">
        <f t="shared" si="8"/>
        <v>1</v>
      </c>
      <c r="O33" s="10">
        <f t="shared" si="8"/>
        <v>1</v>
      </c>
      <c r="P33" s="10">
        <f t="shared" si="8"/>
        <v>1</v>
      </c>
      <c r="Q33" s="10">
        <f t="shared" si="8"/>
        <v>1</v>
      </c>
      <c r="R33" s="10">
        <f t="shared" si="8"/>
        <v>1</v>
      </c>
      <c r="S33" s="10"/>
    </row>
    <row r="34" spans="5:22">
      <c r="E34" s="1" t="str">
        <f t="shared" si="7"/>
        <v>Krzysztof "FAZIK" Brzeziński</v>
      </c>
      <c r="F34" s="10">
        <f t="shared" ref="F34:R34" si="9">F20/F$31</f>
        <v>0.33333333333333331</v>
      </c>
      <c r="G34" s="10">
        <f t="shared" si="9"/>
        <v>0.42857142857142855</v>
      </c>
      <c r="H34" s="10">
        <f t="shared" si="9"/>
        <v>0.5</v>
      </c>
      <c r="I34" s="10">
        <f t="shared" si="9"/>
        <v>0.62962962962962965</v>
      </c>
      <c r="J34" s="10">
        <f t="shared" si="9"/>
        <v>0.68292682926829273</v>
      </c>
      <c r="K34" s="10">
        <f t="shared" si="9"/>
        <v>0.83333333333333337</v>
      </c>
      <c r="L34" s="10">
        <f t="shared" si="9"/>
        <v>0.9242424242424242</v>
      </c>
      <c r="M34" s="10">
        <f t="shared" si="9"/>
        <v>0.94047619047619047</v>
      </c>
      <c r="N34" s="10">
        <f t="shared" si="9"/>
        <v>0.95283018867924529</v>
      </c>
      <c r="O34" s="10">
        <f t="shared" si="9"/>
        <v>0.9296875</v>
      </c>
      <c r="P34" s="10">
        <f t="shared" si="9"/>
        <v>0.93197278911564629</v>
      </c>
      <c r="Q34" s="10">
        <f t="shared" si="9"/>
        <v>0.91017964071856283</v>
      </c>
      <c r="R34" s="10">
        <f t="shared" si="9"/>
        <v>0.91256830601092898</v>
      </c>
      <c r="S34" s="10"/>
    </row>
    <row r="35" spans="5:22">
      <c r="E35" s="1" t="str">
        <f t="shared" si="7"/>
        <v>Robert "Stanley" Stańczyk</v>
      </c>
      <c r="F35" s="10">
        <f t="shared" ref="F35:R35" si="10">F21/F$31</f>
        <v>0.33333333333333331</v>
      </c>
      <c r="G35" s="10">
        <f t="shared" si="10"/>
        <v>0.5714285714285714</v>
      </c>
      <c r="H35" s="10">
        <f t="shared" si="10"/>
        <v>0.8125</v>
      </c>
      <c r="I35" s="10">
        <f t="shared" si="10"/>
        <v>0.7407407407407407</v>
      </c>
      <c r="J35" s="10">
        <f t="shared" si="10"/>
        <v>0.68292682926829273</v>
      </c>
      <c r="K35" s="10">
        <f t="shared" si="10"/>
        <v>0.66666666666666663</v>
      </c>
      <c r="L35" s="10">
        <f t="shared" si="10"/>
        <v>0.68181818181818177</v>
      </c>
      <c r="M35" s="10">
        <f t="shared" si="10"/>
        <v>0.66666666666666663</v>
      </c>
      <c r="N35" s="10">
        <f t="shared" si="10"/>
        <v>0.62264150943396224</v>
      </c>
      <c r="O35" s="10">
        <f t="shared" si="10"/>
        <v>0.5859375</v>
      </c>
      <c r="P35" s="10">
        <f t="shared" si="10"/>
        <v>0.5714285714285714</v>
      </c>
      <c r="Q35" s="10">
        <f t="shared" si="10"/>
        <v>0.56886227544910184</v>
      </c>
      <c r="R35" s="10">
        <f t="shared" si="10"/>
        <v>0.5901639344262295</v>
      </c>
      <c r="S35" s="10"/>
    </row>
    <row r="36" spans="5:22">
      <c r="E36" s="1" t="str">
        <f t="shared" si="7"/>
        <v>Leszek "Haris" Jęczkowski</v>
      </c>
      <c r="F36" s="10">
        <f t="shared" ref="F36:R36" si="11">F22/F$31</f>
        <v>1</v>
      </c>
      <c r="G36" s="10">
        <f t="shared" si="11"/>
        <v>0.2857142857142857</v>
      </c>
      <c r="H36" s="10">
        <f t="shared" si="11"/>
        <v>6.25E-2</v>
      </c>
      <c r="I36" s="10">
        <f t="shared" si="11"/>
        <v>0</v>
      </c>
      <c r="J36" s="10">
        <f t="shared" si="11"/>
        <v>-2.4390243902439025E-2</v>
      </c>
      <c r="K36" s="10">
        <f t="shared" si="11"/>
        <v>0</v>
      </c>
      <c r="L36" s="10">
        <f t="shared" si="11"/>
        <v>0</v>
      </c>
      <c r="M36" s="10">
        <f t="shared" si="11"/>
        <v>2.3809523809523808E-2</v>
      </c>
      <c r="N36" s="10">
        <f t="shared" si="11"/>
        <v>5.6603773584905662E-2</v>
      </c>
      <c r="O36" s="10">
        <f t="shared" si="11"/>
        <v>8.59375E-2</v>
      </c>
      <c r="P36" s="10">
        <f t="shared" si="11"/>
        <v>0.12925170068027211</v>
      </c>
      <c r="Q36" s="10">
        <f t="shared" si="11"/>
        <v>0.17365269461077845</v>
      </c>
      <c r="R36" s="10">
        <f t="shared" si="11"/>
        <v>0.20218579234972678</v>
      </c>
      <c r="S36" s="10"/>
    </row>
    <row r="37" spans="5:22">
      <c r="E37" s="1" t="str">
        <f t="shared" si="7"/>
        <v>Radosław "Shogun" Wiśniewski</v>
      </c>
      <c r="F37" s="10">
        <f t="shared" ref="F37:R37" si="12">F23/F$31</f>
        <v>-1.3333333333333333</v>
      </c>
      <c r="G37" s="10">
        <f t="shared" si="12"/>
        <v>-1.8571428571428572</v>
      </c>
      <c r="H37" s="10">
        <f t="shared" si="12"/>
        <v>-1.375</v>
      </c>
      <c r="I37" s="10">
        <f t="shared" si="12"/>
        <v>-1.1851851851851851</v>
      </c>
      <c r="J37" s="10">
        <f t="shared" si="12"/>
        <v>-1.0487804878048781</v>
      </c>
      <c r="K37" s="10">
        <f t="shared" si="12"/>
        <v>-0.96296296296296291</v>
      </c>
      <c r="L37" s="10">
        <f t="shared" si="12"/>
        <v>-0.90909090909090906</v>
      </c>
      <c r="M37" s="10">
        <f t="shared" si="12"/>
        <v>-0.83333333333333337</v>
      </c>
      <c r="N37" s="10">
        <f t="shared" si="12"/>
        <v>-0.73584905660377353</v>
      </c>
      <c r="O37" s="10">
        <f t="shared" si="12"/>
        <v>-0.6640625</v>
      </c>
      <c r="P37" s="10">
        <f t="shared" si="12"/>
        <v>-0.61904761904761907</v>
      </c>
      <c r="Q37" s="10">
        <f t="shared" si="12"/>
        <v>-0.58083832335329344</v>
      </c>
      <c r="R37" s="10">
        <f t="shared" si="12"/>
        <v>-0.53551912568306015</v>
      </c>
      <c r="S37" s="10"/>
    </row>
    <row r="38" spans="5:22">
      <c r="E38" s="1" t="str">
        <f t="shared" si="7"/>
        <v>Kostiantyn Fedotov</v>
      </c>
      <c r="F38" s="10">
        <f t="shared" ref="F38:R38" si="13">F24/F$31</f>
        <v>-2.3333333333333335</v>
      </c>
      <c r="G38" s="10">
        <f t="shared" si="13"/>
        <v>-3</v>
      </c>
      <c r="H38" s="10">
        <f t="shared" si="13"/>
        <v>-2.1875</v>
      </c>
      <c r="I38" s="10">
        <f t="shared" si="13"/>
        <v>-1.8888888888888888</v>
      </c>
      <c r="J38" s="10">
        <f t="shared" si="13"/>
        <v>-1.6097560975609757</v>
      </c>
      <c r="K38" s="10">
        <f t="shared" si="13"/>
        <v>-1.4814814814814814</v>
      </c>
      <c r="L38" s="10">
        <f t="shared" si="13"/>
        <v>-1.3787878787878789</v>
      </c>
      <c r="M38" s="10">
        <f t="shared" si="13"/>
        <v>-1.2142857142857142</v>
      </c>
      <c r="N38" s="10">
        <f t="shared" si="13"/>
        <v>-1.0660377358490567</v>
      </c>
      <c r="O38" s="10">
        <f t="shared" si="13"/>
        <v>-0.9765625</v>
      </c>
      <c r="P38" s="10">
        <f t="shared" si="13"/>
        <v>-0.92517006802721091</v>
      </c>
      <c r="Q38" s="10">
        <f t="shared" si="13"/>
        <v>-0.86826347305389218</v>
      </c>
      <c r="R38" s="10">
        <f t="shared" si="13"/>
        <v>-0.81967213114754101</v>
      </c>
      <c r="S38" s="10"/>
    </row>
    <row r="39" spans="5:22">
      <c r="E39" s="1" t="str">
        <f t="shared" si="7"/>
        <v>Robert "Gata" Piechota</v>
      </c>
      <c r="F39" s="10">
        <f t="shared" ref="F39:R39" si="14">F25/F$31</f>
        <v>-1.3333333333333333</v>
      </c>
      <c r="G39" s="10">
        <f t="shared" si="14"/>
        <v>-1.4285714285714286</v>
      </c>
      <c r="H39" s="10">
        <f t="shared" si="14"/>
        <v>-0.9375</v>
      </c>
      <c r="I39" s="10">
        <f t="shared" si="14"/>
        <v>-0.7407407407407407</v>
      </c>
      <c r="J39" s="10">
        <f t="shared" si="14"/>
        <v>-0.63414634146341464</v>
      </c>
      <c r="K39" s="10">
        <f t="shared" si="14"/>
        <v>-0.55555555555555558</v>
      </c>
      <c r="L39" s="10">
        <f t="shared" si="14"/>
        <v>-0.51515151515151514</v>
      </c>
      <c r="M39" s="10">
        <f t="shared" si="14"/>
        <v>-0.5</v>
      </c>
      <c r="N39" s="10">
        <f t="shared" si="14"/>
        <v>-0.44339622641509435</v>
      </c>
      <c r="O39" s="10">
        <f t="shared" si="14"/>
        <v>-0.390625</v>
      </c>
      <c r="P39" s="10">
        <f t="shared" si="14"/>
        <v>-0.36734693877551022</v>
      </c>
      <c r="Q39" s="10">
        <f t="shared" si="14"/>
        <v>-0.3473053892215569</v>
      </c>
      <c r="R39" s="10">
        <f t="shared" si="14"/>
        <v>-0.3551912568306011</v>
      </c>
      <c r="S39" s="10"/>
      <c r="V39" t="s">
        <v>113</v>
      </c>
    </row>
    <row r="40" spans="5:22">
      <c r="E40" s="1" t="str">
        <f t="shared" si="7"/>
        <v>Maciej "Macias" Chmielewski</v>
      </c>
      <c r="F40" s="10">
        <f t="shared" ref="F40:R40" si="15">F26/F$31</f>
        <v>1</v>
      </c>
      <c r="G40" s="10">
        <f t="shared" si="15"/>
        <v>0.8571428571428571</v>
      </c>
      <c r="H40" s="10">
        <f t="shared" si="15"/>
        <v>0.5</v>
      </c>
      <c r="I40" s="10">
        <f t="shared" si="15"/>
        <v>0.1111111111111111</v>
      </c>
      <c r="J40" s="10">
        <f t="shared" si="15"/>
        <v>-7.3170731707317069E-2</v>
      </c>
      <c r="K40" s="10">
        <f t="shared" si="15"/>
        <v>-0.20370370370370369</v>
      </c>
      <c r="L40" s="10">
        <f t="shared" si="15"/>
        <v>-0.2878787878787879</v>
      </c>
      <c r="M40" s="10">
        <f t="shared" si="15"/>
        <v>-0.27380952380952384</v>
      </c>
      <c r="N40" s="10">
        <f t="shared" si="15"/>
        <v>-0.28301886792452829</v>
      </c>
      <c r="O40" s="10">
        <f t="shared" si="15"/>
        <v>-0.2890625</v>
      </c>
      <c r="P40" s="10">
        <f t="shared" si="15"/>
        <v>-0.30612244897959184</v>
      </c>
      <c r="Q40" s="10">
        <f t="shared" si="15"/>
        <v>-0.31736526946107785</v>
      </c>
      <c r="R40" s="10">
        <f t="shared" si="15"/>
        <v>-0.32786885245901637</v>
      </c>
      <c r="S40" s="10"/>
    </row>
    <row r="41" spans="5:22">
      <c r="E41" s="1" t="str">
        <f t="shared" si="7"/>
        <v>Damian Kuczmaszewski</v>
      </c>
      <c r="F41" s="10">
        <f t="shared" ref="F41:R41" si="16">F27/F$31</f>
        <v>-2</v>
      </c>
      <c r="G41" s="10">
        <f t="shared" si="16"/>
        <v>-1.8571428571428572</v>
      </c>
      <c r="H41" s="10">
        <f t="shared" si="16"/>
        <v>-1.0625</v>
      </c>
      <c r="I41" s="10">
        <f t="shared" si="16"/>
        <v>-0.77777777777777779</v>
      </c>
      <c r="J41" s="10">
        <f t="shared" si="16"/>
        <v>-0.6097560975609756</v>
      </c>
      <c r="K41" s="10">
        <f t="shared" si="16"/>
        <v>-0.61111111111111116</v>
      </c>
      <c r="L41" s="10">
        <f t="shared" si="16"/>
        <v>-0.63636363636363635</v>
      </c>
      <c r="M41" s="10">
        <f t="shared" si="16"/>
        <v>-0.6071428571428571</v>
      </c>
      <c r="N41" s="10">
        <f t="shared" si="16"/>
        <v>-0.57547169811320753</v>
      </c>
      <c r="O41" s="10">
        <f t="shared" si="16"/>
        <v>-0.546875</v>
      </c>
      <c r="P41" s="10">
        <f t="shared" si="16"/>
        <v>-0.55102040816326525</v>
      </c>
      <c r="Q41" s="10">
        <f t="shared" si="16"/>
        <v>-0.55089820359281438</v>
      </c>
      <c r="R41" s="10">
        <f t="shared" si="16"/>
        <v>-0.56284153005464477</v>
      </c>
      <c r="S41" s="10"/>
    </row>
    <row r="42" spans="5:22">
      <c r="E42" s="1" t="str">
        <f t="shared" si="7"/>
        <v>Dorota Janiszewska</v>
      </c>
      <c r="F42" s="10">
        <f t="shared" ref="F42:R42" si="17">F28/F$31</f>
        <v>-2</v>
      </c>
      <c r="G42" s="10">
        <f t="shared" si="17"/>
        <v>-2.5714285714285716</v>
      </c>
      <c r="H42" s="10">
        <f t="shared" si="17"/>
        <v>-1.9375</v>
      </c>
      <c r="I42" s="10">
        <f t="shared" si="17"/>
        <v>-1.5925925925925926</v>
      </c>
      <c r="J42" s="10">
        <f t="shared" si="17"/>
        <v>-1.3414634146341464</v>
      </c>
      <c r="K42" s="10">
        <f t="shared" si="17"/>
        <v>-1.2037037037037037</v>
      </c>
      <c r="L42" s="10">
        <f t="shared" si="17"/>
        <v>-1.106060606060606</v>
      </c>
      <c r="M42" s="10">
        <f t="shared" si="17"/>
        <v>-0.9642857142857143</v>
      </c>
      <c r="N42" s="10">
        <f t="shared" si="17"/>
        <v>-0.86792452830188682</v>
      </c>
      <c r="O42" s="10">
        <f t="shared" si="17"/>
        <v>-0.796875</v>
      </c>
      <c r="P42" s="10">
        <f t="shared" si="17"/>
        <v>-0.76870748299319724</v>
      </c>
      <c r="Q42" s="10">
        <f t="shared" si="17"/>
        <v>-0.74251497005988021</v>
      </c>
      <c r="R42" s="10">
        <f t="shared" si="17"/>
        <v>-0.75409836065573765</v>
      </c>
      <c r="S42" s="10"/>
    </row>
    <row r="43" spans="5:22">
      <c r="E43" s="1" t="str">
        <f t="shared" si="7"/>
        <v>Maja Jęczkowska</v>
      </c>
      <c r="F43" s="10">
        <f t="shared" ref="F43:R43" si="18">F29/F$31</f>
        <v>-1.6666666666666667</v>
      </c>
      <c r="G43" s="10">
        <f t="shared" si="18"/>
        <v>-1.8571428571428572</v>
      </c>
      <c r="H43" s="10">
        <f t="shared" si="18"/>
        <v>-1.3125</v>
      </c>
      <c r="I43" s="10">
        <f t="shared" si="18"/>
        <v>-1.1111111111111112</v>
      </c>
      <c r="J43" s="10">
        <f t="shared" si="18"/>
        <v>-1.0731707317073171</v>
      </c>
      <c r="K43" s="10">
        <f t="shared" si="18"/>
        <v>-1.0925925925925926</v>
      </c>
      <c r="L43" s="10">
        <f t="shared" si="18"/>
        <v>-1.0606060606060606</v>
      </c>
      <c r="M43" s="10">
        <f t="shared" si="18"/>
        <v>-0.97619047619047616</v>
      </c>
      <c r="N43" s="10">
        <f t="shared" si="18"/>
        <v>-0.91509433962264153</v>
      </c>
      <c r="O43" s="10">
        <f t="shared" si="18"/>
        <v>-0.8984375</v>
      </c>
      <c r="P43" s="10">
        <f t="shared" si="18"/>
        <v>-0.93197278911564629</v>
      </c>
      <c r="Q43" s="10">
        <f t="shared" si="18"/>
        <v>-0.93413173652694614</v>
      </c>
      <c r="R43" s="10">
        <f t="shared" si="18"/>
        <v>-0.95628415300546443</v>
      </c>
      <c r="S43" s="10"/>
    </row>
    <row r="44" spans="5:22">
      <c r="E44" s="1" t="str">
        <f t="shared" si="7"/>
        <v>Mateusz "Sambor" Labuda</v>
      </c>
      <c r="F44" s="10">
        <f t="shared" ref="F44:R44" si="19">F30/F$31</f>
        <v>-1.6666666666666667</v>
      </c>
      <c r="G44" s="10">
        <f t="shared" si="19"/>
        <v>-2.2857142857142856</v>
      </c>
      <c r="H44" s="10">
        <f t="shared" si="19"/>
        <v>-2</v>
      </c>
      <c r="I44" s="10">
        <f t="shared" si="19"/>
        <v>-1.7037037037037037</v>
      </c>
      <c r="J44" s="10">
        <f t="shared" si="19"/>
        <v>-1.4146341463414633</v>
      </c>
      <c r="K44" s="10">
        <f t="shared" si="19"/>
        <v>-1.3148148148148149</v>
      </c>
      <c r="L44" s="10">
        <f t="shared" si="19"/>
        <v>-1.3636363636363635</v>
      </c>
      <c r="M44" s="10">
        <f t="shared" si="19"/>
        <v>-1.3214285714285714</v>
      </c>
      <c r="N44" s="10">
        <f t="shared" si="19"/>
        <v>-1.2452830188679245</v>
      </c>
      <c r="O44" s="10">
        <f t="shared" si="19"/>
        <v>-1.1875</v>
      </c>
      <c r="P44" s="10">
        <f t="shared" si="19"/>
        <v>-1.1904761904761905</v>
      </c>
      <c r="Q44" s="10">
        <f t="shared" si="19"/>
        <v>-1.2095808383233533</v>
      </c>
      <c r="R44" s="10">
        <f t="shared" si="19"/>
        <v>-1.2568306010928962</v>
      </c>
      <c r="S44" s="10"/>
    </row>
    <row r="46" spans="5:22">
      <c r="E46" t="str">
        <f t="shared" ref="E46:E57" si="20">B3</f>
        <v>Paweł Kikel</v>
      </c>
      <c r="F46" s="84">
        <f>F3</f>
        <v>2</v>
      </c>
      <c r="G46" s="84">
        <f t="shared" ref="G46:R46" si="21">G3</f>
        <v>5</v>
      </c>
      <c r="H46" s="84">
        <f t="shared" si="21"/>
        <v>9</v>
      </c>
      <c r="I46" s="84">
        <f t="shared" si="21"/>
        <v>11</v>
      </c>
      <c r="J46" s="84">
        <f t="shared" si="21"/>
        <v>14</v>
      </c>
      <c r="K46" s="84">
        <f t="shared" si="21"/>
        <v>13</v>
      </c>
      <c r="L46" s="84">
        <f t="shared" si="21"/>
        <v>12</v>
      </c>
      <c r="M46" s="84">
        <f t="shared" si="21"/>
        <v>18</v>
      </c>
      <c r="N46" s="84">
        <f t="shared" si="21"/>
        <v>22</v>
      </c>
      <c r="O46" s="84">
        <f t="shared" si="21"/>
        <v>22</v>
      </c>
      <c r="P46" s="84">
        <f t="shared" si="21"/>
        <v>19</v>
      </c>
      <c r="Q46" s="84">
        <f t="shared" si="21"/>
        <v>20</v>
      </c>
      <c r="R46" s="84">
        <f t="shared" si="21"/>
        <v>16</v>
      </c>
    </row>
    <row r="47" spans="5:22">
      <c r="E47" t="str">
        <f t="shared" si="20"/>
        <v>Krzysztof "FAZIK" Brzeziński</v>
      </c>
      <c r="F47" s="84">
        <f t="shared" ref="F47:R57" si="22">F4</f>
        <v>1</v>
      </c>
      <c r="G47" s="84">
        <f t="shared" si="22"/>
        <v>2</v>
      </c>
      <c r="H47" s="84">
        <f t="shared" si="22"/>
        <v>5</v>
      </c>
      <c r="I47" s="84">
        <f t="shared" si="22"/>
        <v>9</v>
      </c>
      <c r="J47" s="84">
        <f t="shared" si="22"/>
        <v>11</v>
      </c>
      <c r="K47" s="84">
        <f t="shared" si="22"/>
        <v>17</v>
      </c>
      <c r="L47" s="84">
        <f t="shared" si="22"/>
        <v>16</v>
      </c>
      <c r="M47" s="84">
        <f t="shared" si="22"/>
        <v>18</v>
      </c>
      <c r="N47" s="84">
        <f t="shared" si="22"/>
        <v>22</v>
      </c>
      <c r="O47" s="84">
        <f t="shared" si="22"/>
        <v>18</v>
      </c>
      <c r="P47" s="84">
        <f t="shared" si="22"/>
        <v>18</v>
      </c>
      <c r="Q47" s="84">
        <f t="shared" si="22"/>
        <v>15</v>
      </c>
      <c r="R47" s="84">
        <f t="shared" si="22"/>
        <v>15</v>
      </c>
      <c r="V47" t="s">
        <v>114</v>
      </c>
    </row>
    <row r="48" spans="5:22">
      <c r="E48" t="str">
        <f t="shared" si="20"/>
        <v>Robert "Stanley" Stańczyk</v>
      </c>
      <c r="F48" s="84">
        <f t="shared" si="22"/>
        <v>1</v>
      </c>
      <c r="G48" s="84">
        <f t="shared" si="22"/>
        <v>3</v>
      </c>
      <c r="H48" s="84">
        <f t="shared" si="22"/>
        <v>9</v>
      </c>
      <c r="I48" s="84">
        <f t="shared" si="22"/>
        <v>7</v>
      </c>
      <c r="J48" s="84">
        <f t="shared" si="22"/>
        <v>8</v>
      </c>
      <c r="K48" s="84">
        <f t="shared" si="22"/>
        <v>8</v>
      </c>
      <c r="L48" s="84">
        <f t="shared" si="22"/>
        <v>9</v>
      </c>
      <c r="M48" s="84">
        <f t="shared" si="22"/>
        <v>11</v>
      </c>
      <c r="N48" s="84">
        <f t="shared" si="22"/>
        <v>10</v>
      </c>
      <c r="O48" s="84">
        <f t="shared" si="22"/>
        <v>9</v>
      </c>
      <c r="P48" s="84">
        <f t="shared" si="22"/>
        <v>9</v>
      </c>
      <c r="Q48" s="84">
        <f t="shared" si="22"/>
        <v>11</v>
      </c>
      <c r="R48" s="84">
        <f t="shared" si="22"/>
        <v>13</v>
      </c>
    </row>
    <row r="49" spans="5:18">
      <c r="E49" t="str">
        <f t="shared" si="20"/>
        <v>Leszek "Haris" Jęczkowski</v>
      </c>
      <c r="F49" s="84">
        <f t="shared" si="22"/>
        <v>3</v>
      </c>
      <c r="G49" s="84">
        <f t="shared" si="22"/>
        <v>-1</v>
      </c>
      <c r="H49" s="84">
        <f t="shared" si="22"/>
        <v>-1</v>
      </c>
      <c r="I49" s="84">
        <f t="shared" si="22"/>
        <v>-1</v>
      </c>
      <c r="J49" s="84">
        <f t="shared" si="22"/>
        <v>-1</v>
      </c>
      <c r="K49" s="84">
        <f t="shared" si="22"/>
        <v>1</v>
      </c>
      <c r="L49" s="84">
        <f t="shared" si="22"/>
        <v>0</v>
      </c>
      <c r="M49" s="84">
        <f t="shared" si="22"/>
        <v>2</v>
      </c>
      <c r="N49" s="84">
        <f t="shared" si="22"/>
        <v>4</v>
      </c>
      <c r="O49" s="84">
        <f t="shared" si="22"/>
        <v>5</v>
      </c>
      <c r="P49" s="84">
        <f t="shared" si="22"/>
        <v>8</v>
      </c>
      <c r="Q49" s="84">
        <f t="shared" si="22"/>
        <v>10</v>
      </c>
      <c r="R49" s="84">
        <f t="shared" si="22"/>
        <v>8</v>
      </c>
    </row>
    <row r="50" spans="5:18">
      <c r="E50" t="str">
        <f t="shared" si="20"/>
        <v>Radosław "Shogun" Wiśniewski</v>
      </c>
      <c r="F50" s="84">
        <f t="shared" si="22"/>
        <v>-4</v>
      </c>
      <c r="G50" s="84">
        <f t="shared" si="22"/>
        <v>-9</v>
      </c>
      <c r="H50" s="84">
        <f t="shared" si="22"/>
        <v>-9</v>
      </c>
      <c r="I50" s="84">
        <f t="shared" si="22"/>
        <v>-10</v>
      </c>
      <c r="J50" s="84">
        <f t="shared" si="22"/>
        <v>-11</v>
      </c>
      <c r="K50" s="84">
        <f t="shared" si="22"/>
        <v>-9</v>
      </c>
      <c r="L50" s="84">
        <f t="shared" si="22"/>
        <v>-8</v>
      </c>
      <c r="M50" s="84">
        <f t="shared" si="22"/>
        <v>-10</v>
      </c>
      <c r="N50" s="84">
        <f t="shared" si="22"/>
        <v>-8</v>
      </c>
      <c r="O50" s="84">
        <f t="shared" si="22"/>
        <v>-7</v>
      </c>
      <c r="P50" s="84">
        <f t="shared" si="22"/>
        <v>-6</v>
      </c>
      <c r="Q50" s="84">
        <f t="shared" si="22"/>
        <v>-6</v>
      </c>
      <c r="R50" s="84">
        <f t="shared" si="22"/>
        <v>-1</v>
      </c>
    </row>
    <row r="51" spans="5:18">
      <c r="E51" t="str">
        <f t="shared" si="20"/>
        <v>Kostiantyn Fedotov</v>
      </c>
      <c r="F51" s="84">
        <f t="shared" si="22"/>
        <v>-7</v>
      </c>
      <c r="G51" s="84">
        <f t="shared" si="22"/>
        <v>-14</v>
      </c>
      <c r="H51" s="84">
        <f t="shared" si="22"/>
        <v>-14</v>
      </c>
      <c r="I51" s="84">
        <f t="shared" si="22"/>
        <v>-16</v>
      </c>
      <c r="J51" s="84">
        <f t="shared" si="22"/>
        <v>-15</v>
      </c>
      <c r="K51" s="84">
        <f t="shared" si="22"/>
        <v>-14</v>
      </c>
      <c r="L51" s="84">
        <f t="shared" si="22"/>
        <v>-11</v>
      </c>
      <c r="M51" s="84">
        <f t="shared" si="22"/>
        <v>-11</v>
      </c>
      <c r="N51" s="84">
        <f t="shared" si="22"/>
        <v>-11</v>
      </c>
      <c r="O51" s="84">
        <f t="shared" si="22"/>
        <v>-12</v>
      </c>
      <c r="P51" s="84">
        <f t="shared" si="22"/>
        <v>-11</v>
      </c>
      <c r="Q51" s="84">
        <f t="shared" si="22"/>
        <v>-9</v>
      </c>
      <c r="R51" s="84">
        <f t="shared" si="22"/>
        <v>-5</v>
      </c>
    </row>
    <row r="52" spans="5:18">
      <c r="E52" t="str">
        <f t="shared" si="20"/>
        <v>Robert "Gata" Piechota</v>
      </c>
      <c r="F52" s="84">
        <f t="shared" si="22"/>
        <v>-4</v>
      </c>
      <c r="G52" s="84">
        <f t="shared" si="22"/>
        <v>-6</v>
      </c>
      <c r="H52" s="84">
        <f t="shared" si="22"/>
        <v>-5</v>
      </c>
      <c r="I52" s="84">
        <f t="shared" si="22"/>
        <v>-5</v>
      </c>
      <c r="J52" s="84">
        <f t="shared" si="22"/>
        <v>-6</v>
      </c>
      <c r="K52" s="84">
        <f t="shared" si="22"/>
        <v>-4</v>
      </c>
      <c r="L52" s="84">
        <f t="shared" si="22"/>
        <v>-4</v>
      </c>
      <c r="M52" s="84">
        <f t="shared" si="22"/>
        <v>-8</v>
      </c>
      <c r="N52" s="84">
        <f t="shared" si="22"/>
        <v>-5</v>
      </c>
      <c r="O52" s="84">
        <f t="shared" si="22"/>
        <v>-3</v>
      </c>
      <c r="P52" s="84">
        <f t="shared" si="22"/>
        <v>-4</v>
      </c>
      <c r="Q52" s="84">
        <f t="shared" si="22"/>
        <v>-4</v>
      </c>
      <c r="R52" s="84">
        <f t="shared" si="22"/>
        <v>-7</v>
      </c>
    </row>
    <row r="53" spans="5:18">
      <c r="E53" t="str">
        <f t="shared" si="20"/>
        <v>Maciej "Macias" Chmielewski</v>
      </c>
      <c r="F53" s="84">
        <f t="shared" si="22"/>
        <v>3</v>
      </c>
      <c r="G53" s="84">
        <f t="shared" si="22"/>
        <v>3</v>
      </c>
      <c r="H53" s="84">
        <f t="shared" si="22"/>
        <v>2</v>
      </c>
      <c r="I53" s="84">
        <f t="shared" si="22"/>
        <v>-5</v>
      </c>
      <c r="J53" s="84">
        <f t="shared" si="22"/>
        <v>-6</v>
      </c>
      <c r="K53" s="84">
        <f t="shared" si="22"/>
        <v>-8</v>
      </c>
      <c r="L53" s="84">
        <f t="shared" si="22"/>
        <v>-8</v>
      </c>
      <c r="M53" s="84">
        <f t="shared" si="22"/>
        <v>-4</v>
      </c>
      <c r="N53" s="84">
        <f t="shared" si="22"/>
        <v>-7</v>
      </c>
      <c r="O53" s="84">
        <f t="shared" si="22"/>
        <v>-7</v>
      </c>
      <c r="P53" s="84">
        <f t="shared" si="22"/>
        <v>-8</v>
      </c>
      <c r="Q53" s="84">
        <f t="shared" si="22"/>
        <v>-8</v>
      </c>
      <c r="R53" s="84">
        <f t="shared" si="22"/>
        <v>-7</v>
      </c>
    </row>
    <row r="54" spans="5:18">
      <c r="E54" t="str">
        <f t="shared" si="20"/>
        <v>Damian Kuczmaszewski</v>
      </c>
      <c r="F54" s="84">
        <f t="shared" si="22"/>
        <v>-6</v>
      </c>
      <c r="G54" s="84">
        <f t="shared" si="22"/>
        <v>-7</v>
      </c>
      <c r="H54" s="84">
        <f t="shared" si="22"/>
        <v>-4</v>
      </c>
      <c r="I54" s="84">
        <f t="shared" si="22"/>
        <v>-4</v>
      </c>
      <c r="J54" s="84">
        <f t="shared" si="22"/>
        <v>-4</v>
      </c>
      <c r="K54" s="84">
        <f t="shared" si="22"/>
        <v>-8</v>
      </c>
      <c r="L54" s="84">
        <f t="shared" si="22"/>
        <v>-9</v>
      </c>
      <c r="M54" s="84">
        <f t="shared" si="22"/>
        <v>-9</v>
      </c>
      <c r="N54" s="84">
        <f t="shared" si="22"/>
        <v>-10</v>
      </c>
      <c r="O54" s="84">
        <f t="shared" si="22"/>
        <v>-9</v>
      </c>
      <c r="P54" s="84">
        <f t="shared" si="22"/>
        <v>-11</v>
      </c>
      <c r="Q54" s="84">
        <f t="shared" si="22"/>
        <v>-11</v>
      </c>
      <c r="R54" s="84">
        <f t="shared" si="22"/>
        <v>-11</v>
      </c>
    </row>
    <row r="55" spans="5:18">
      <c r="E55" t="str">
        <f t="shared" si="20"/>
        <v>Dorota Janiszewska</v>
      </c>
      <c r="F55" s="84">
        <f t="shared" si="22"/>
        <v>-6</v>
      </c>
      <c r="G55" s="84">
        <f t="shared" si="22"/>
        <v>-12</v>
      </c>
      <c r="H55" s="84">
        <f t="shared" si="22"/>
        <v>-13</v>
      </c>
      <c r="I55" s="84">
        <f t="shared" si="22"/>
        <v>-12</v>
      </c>
      <c r="J55" s="84">
        <f t="shared" si="22"/>
        <v>-12</v>
      </c>
      <c r="K55" s="84">
        <f t="shared" si="22"/>
        <v>-10</v>
      </c>
      <c r="L55" s="84">
        <f t="shared" si="22"/>
        <v>-8</v>
      </c>
      <c r="M55" s="84">
        <f t="shared" si="22"/>
        <v>-8</v>
      </c>
      <c r="N55" s="84">
        <f t="shared" si="22"/>
        <v>-11</v>
      </c>
      <c r="O55" s="84">
        <f t="shared" si="22"/>
        <v>-10</v>
      </c>
      <c r="P55" s="84">
        <f t="shared" si="22"/>
        <v>-11</v>
      </c>
      <c r="Q55" s="84">
        <f t="shared" si="22"/>
        <v>-11</v>
      </c>
      <c r="R55" s="84">
        <f t="shared" si="22"/>
        <v>-14</v>
      </c>
    </row>
    <row r="56" spans="5:18">
      <c r="E56" t="str">
        <f t="shared" si="20"/>
        <v>Maja Jęczkowska</v>
      </c>
      <c r="F56" s="84">
        <f t="shared" si="22"/>
        <v>-5</v>
      </c>
      <c r="G56" s="84">
        <f t="shared" si="22"/>
        <v>-8</v>
      </c>
      <c r="H56" s="84">
        <f t="shared" si="22"/>
        <v>-8</v>
      </c>
      <c r="I56" s="84">
        <f t="shared" si="22"/>
        <v>-9</v>
      </c>
      <c r="J56" s="84">
        <f t="shared" si="22"/>
        <v>-14</v>
      </c>
      <c r="K56" s="84">
        <f t="shared" si="22"/>
        <v>-15</v>
      </c>
      <c r="L56" s="84">
        <f t="shared" si="22"/>
        <v>-11</v>
      </c>
      <c r="M56" s="84">
        <f t="shared" si="22"/>
        <v>-12</v>
      </c>
      <c r="N56" s="84">
        <f t="shared" si="22"/>
        <v>-15</v>
      </c>
      <c r="O56" s="84">
        <f t="shared" si="22"/>
        <v>-18</v>
      </c>
      <c r="P56" s="84">
        <f t="shared" si="22"/>
        <v>-22</v>
      </c>
      <c r="Q56" s="84">
        <f t="shared" si="22"/>
        <v>-19</v>
      </c>
      <c r="R56" s="84">
        <f t="shared" si="22"/>
        <v>-19</v>
      </c>
    </row>
    <row r="57" spans="5:18">
      <c r="E57" t="str">
        <f t="shared" si="20"/>
        <v>Mateusz "Sambor" Labuda</v>
      </c>
      <c r="F57" s="84">
        <f t="shared" si="22"/>
        <v>-5</v>
      </c>
      <c r="G57" s="84">
        <f t="shared" si="22"/>
        <v>-11</v>
      </c>
      <c r="H57" s="84">
        <f t="shared" si="22"/>
        <v>-16</v>
      </c>
      <c r="I57" s="84">
        <f t="shared" si="22"/>
        <v>-14</v>
      </c>
      <c r="J57" s="84">
        <f t="shared" si="22"/>
        <v>-12</v>
      </c>
      <c r="K57" s="84">
        <f t="shared" si="22"/>
        <v>-13</v>
      </c>
      <c r="L57" s="84">
        <f t="shared" si="22"/>
        <v>-19</v>
      </c>
      <c r="M57" s="84">
        <f t="shared" si="22"/>
        <v>-21</v>
      </c>
      <c r="N57" s="84">
        <f t="shared" si="22"/>
        <v>-21</v>
      </c>
      <c r="O57" s="84">
        <f t="shared" si="22"/>
        <v>-20</v>
      </c>
      <c r="P57" s="84">
        <f t="shared" si="22"/>
        <v>-23</v>
      </c>
      <c r="Q57" s="84">
        <f t="shared" si="22"/>
        <v>-27</v>
      </c>
      <c r="R57" s="84">
        <f t="shared" si="22"/>
        <v>-28</v>
      </c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T1:W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57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22" width="6.5703125" customWidth="1"/>
    <col min="23" max="23" width="14" customWidth="1"/>
    <col min="24" max="24" width="5.7109375" customWidth="1"/>
    <col min="25" max="25" width="13.7109375" customWidth="1"/>
    <col min="26" max="26" width="4.5703125" customWidth="1"/>
    <col min="27" max="27" width="7.140625" customWidth="1"/>
    <col min="28" max="28" width="4.85546875" customWidth="1"/>
  </cols>
  <sheetData>
    <row r="1" spans="1:28" ht="14.45" customHeight="1">
      <c r="A1" s="87" t="s">
        <v>0</v>
      </c>
      <c r="B1" s="87" t="s">
        <v>1</v>
      </c>
      <c r="C1" s="87" t="s">
        <v>2</v>
      </c>
      <c r="D1" s="88" t="s">
        <v>3</v>
      </c>
      <c r="E1" s="90" t="s">
        <v>4</v>
      </c>
      <c r="F1" s="86">
        <v>1</v>
      </c>
      <c r="G1" s="86">
        <v>2</v>
      </c>
      <c r="H1" s="86">
        <v>3</v>
      </c>
      <c r="I1" s="86">
        <v>4</v>
      </c>
      <c r="J1" s="86">
        <v>5</v>
      </c>
      <c r="K1" s="86">
        <v>6</v>
      </c>
      <c r="L1" s="86">
        <v>7</v>
      </c>
      <c r="M1" s="86">
        <v>8</v>
      </c>
      <c r="N1" s="86">
        <v>9</v>
      </c>
      <c r="O1" s="86">
        <v>10</v>
      </c>
      <c r="P1" s="86">
        <v>11</v>
      </c>
      <c r="Q1" s="86">
        <v>12</v>
      </c>
      <c r="R1" s="86">
        <v>13</v>
      </c>
      <c r="S1" s="86">
        <v>14</v>
      </c>
      <c r="T1" s="86">
        <v>15</v>
      </c>
      <c r="U1" s="86">
        <v>16</v>
      </c>
      <c r="V1" s="82"/>
      <c r="W1" s="85" t="s">
        <v>32</v>
      </c>
      <c r="X1" s="85"/>
      <c r="Y1" s="85"/>
      <c r="Z1" s="85"/>
      <c r="AA1" s="29" t="s">
        <v>36</v>
      </c>
      <c r="AB1" s="80">
        <f>16*20</f>
        <v>320</v>
      </c>
    </row>
    <row r="2" spans="1:28">
      <c r="A2" s="87"/>
      <c r="B2" s="87"/>
      <c r="C2" s="87"/>
      <c r="D2" s="89"/>
      <c r="E2" s="90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2"/>
      <c r="W2" t="s">
        <v>33</v>
      </c>
      <c r="X2" s="8" t="s">
        <v>34</v>
      </c>
      <c r="Y2" t="s">
        <v>31</v>
      </c>
      <c r="Z2" s="8" t="s">
        <v>34</v>
      </c>
      <c r="AA2" t="s">
        <v>35</v>
      </c>
      <c r="AB2" s="8" t="s">
        <v>34</v>
      </c>
    </row>
    <row r="3" spans="1:28">
      <c r="A3" s="11">
        <v>1</v>
      </c>
      <c r="B3" s="17" t="s">
        <v>93</v>
      </c>
      <c r="C3" s="12" t="s">
        <v>5</v>
      </c>
      <c r="D3" s="18" t="s">
        <v>6</v>
      </c>
      <c r="E3" s="15">
        <f>SUM(F3:U3)</f>
        <v>240</v>
      </c>
      <c r="F3" s="20">
        <v>20</v>
      </c>
      <c r="G3" s="20">
        <v>20</v>
      </c>
      <c r="H3" s="20">
        <v>14</v>
      </c>
      <c r="I3" s="20">
        <v>18</v>
      </c>
      <c r="J3" s="20">
        <v>16</v>
      </c>
      <c r="K3" s="20">
        <v>16</v>
      </c>
      <c r="L3" s="20">
        <v>16</v>
      </c>
      <c r="M3" s="20">
        <v>18</v>
      </c>
      <c r="N3" s="20">
        <v>16</v>
      </c>
      <c r="O3" s="20">
        <v>20</v>
      </c>
      <c r="P3" s="20">
        <v>4</v>
      </c>
      <c r="Q3" s="20">
        <v>4</v>
      </c>
      <c r="R3" s="20">
        <v>20</v>
      </c>
      <c r="S3" s="20">
        <v>16</v>
      </c>
      <c r="T3" s="20">
        <v>10</v>
      </c>
      <c r="U3" s="20">
        <v>12</v>
      </c>
      <c r="V3" s="82"/>
      <c r="AA3">
        <f t="shared" ref="AA3:AA7" si="0">E3-$AB$1</f>
        <v>-80</v>
      </c>
      <c r="AB3" s="28">
        <f t="shared" ref="AB3:AB7" si="1">E3/$AB$1</f>
        <v>0.75</v>
      </c>
    </row>
    <row r="4" spans="1:28">
      <c r="A4" s="11">
        <v>2</v>
      </c>
      <c r="B4" s="13" t="s">
        <v>78</v>
      </c>
      <c r="C4" s="14" t="s">
        <v>5</v>
      </c>
      <c r="D4" s="14" t="s">
        <v>8</v>
      </c>
      <c r="E4" s="15">
        <f t="shared" ref="E4:E17" si="2">SUM(F4:U4)</f>
        <v>230</v>
      </c>
      <c r="F4" s="21">
        <v>10</v>
      </c>
      <c r="G4" s="21">
        <v>18</v>
      </c>
      <c r="H4" s="21">
        <v>10</v>
      </c>
      <c r="I4" s="21">
        <v>18</v>
      </c>
      <c r="J4" s="16">
        <v>10</v>
      </c>
      <c r="K4" s="16">
        <v>18</v>
      </c>
      <c r="L4" s="16">
        <v>16</v>
      </c>
      <c r="M4" s="16">
        <v>12</v>
      </c>
      <c r="N4" s="16">
        <v>16</v>
      </c>
      <c r="O4" s="16">
        <v>16</v>
      </c>
      <c r="P4" s="16">
        <v>16</v>
      </c>
      <c r="Q4" s="16">
        <v>16</v>
      </c>
      <c r="R4" s="16">
        <v>12</v>
      </c>
      <c r="S4" s="16">
        <v>20</v>
      </c>
      <c r="T4" s="16">
        <v>10</v>
      </c>
      <c r="U4" s="16">
        <v>12</v>
      </c>
      <c r="V4" s="82"/>
      <c r="W4">
        <f>E3-E4</f>
        <v>10</v>
      </c>
      <c r="X4" s="28">
        <f t="shared" ref="X4:X7" si="3">E4/E3</f>
        <v>0.95833333333333337</v>
      </c>
      <c r="Y4">
        <f t="shared" ref="Y4:Y7" si="4">E4-E$3</f>
        <v>-10</v>
      </c>
      <c r="Z4" s="28">
        <f t="shared" ref="Z4:Z7" si="5">E4/E$3</f>
        <v>0.95833333333333337</v>
      </c>
      <c r="AA4">
        <f t="shared" si="0"/>
        <v>-90</v>
      </c>
      <c r="AB4" s="28">
        <f t="shared" si="1"/>
        <v>0.71875</v>
      </c>
    </row>
    <row r="5" spans="1:28">
      <c r="A5" s="11">
        <v>3</v>
      </c>
      <c r="B5" s="13" t="s">
        <v>85</v>
      </c>
      <c r="C5" s="12" t="s">
        <v>5</v>
      </c>
      <c r="D5" s="18" t="s">
        <v>10</v>
      </c>
      <c r="E5" s="15">
        <f t="shared" si="2"/>
        <v>222</v>
      </c>
      <c r="F5" s="20">
        <v>20</v>
      </c>
      <c r="G5" s="20">
        <v>18</v>
      </c>
      <c r="H5" s="20">
        <v>20</v>
      </c>
      <c r="I5" s="20">
        <v>16</v>
      </c>
      <c r="J5" s="20">
        <v>20</v>
      </c>
      <c r="K5" s="20">
        <v>6</v>
      </c>
      <c r="L5" s="20">
        <v>16</v>
      </c>
      <c r="M5" s="20">
        <v>20</v>
      </c>
      <c r="N5" s="20">
        <v>16</v>
      </c>
      <c r="O5" s="20">
        <v>16</v>
      </c>
      <c r="P5" s="20">
        <v>4</v>
      </c>
      <c r="Q5" s="20">
        <v>4</v>
      </c>
      <c r="R5" s="20">
        <v>10</v>
      </c>
      <c r="S5" s="20">
        <v>10</v>
      </c>
      <c r="T5" s="20">
        <v>10</v>
      </c>
      <c r="U5" s="20">
        <v>16</v>
      </c>
      <c r="V5" s="82"/>
      <c r="W5">
        <f t="shared" ref="W5:W16" si="6">E4-E5</f>
        <v>8</v>
      </c>
      <c r="X5" s="28">
        <f t="shared" si="3"/>
        <v>0.9652173913043478</v>
      </c>
      <c r="Y5">
        <f t="shared" si="4"/>
        <v>-18</v>
      </c>
      <c r="Z5" s="28">
        <f t="shared" si="5"/>
        <v>0.92500000000000004</v>
      </c>
      <c r="AA5">
        <f t="shared" si="0"/>
        <v>-98</v>
      </c>
      <c r="AB5" s="28">
        <f t="shared" si="1"/>
        <v>0.69374999999999998</v>
      </c>
    </row>
    <row r="6" spans="1:28">
      <c r="A6" s="11">
        <v>4</v>
      </c>
      <c r="B6" s="13" t="s">
        <v>7</v>
      </c>
      <c r="C6" s="14" t="s">
        <v>5</v>
      </c>
      <c r="D6" s="14" t="s">
        <v>6</v>
      </c>
      <c r="E6" s="15">
        <f t="shared" si="2"/>
        <v>208</v>
      </c>
      <c r="F6" s="16">
        <v>4</v>
      </c>
      <c r="G6" s="16">
        <v>16</v>
      </c>
      <c r="H6" s="16">
        <v>20</v>
      </c>
      <c r="I6" s="16">
        <v>16</v>
      </c>
      <c r="J6" s="16">
        <v>10</v>
      </c>
      <c r="K6" s="16">
        <v>16</v>
      </c>
      <c r="L6" s="16">
        <v>16</v>
      </c>
      <c r="M6" s="16">
        <v>20</v>
      </c>
      <c r="N6" s="16">
        <v>16</v>
      </c>
      <c r="O6" s="16">
        <v>12</v>
      </c>
      <c r="P6" s="16">
        <v>20</v>
      </c>
      <c r="Q6" s="16">
        <v>0</v>
      </c>
      <c r="R6" s="16">
        <v>10</v>
      </c>
      <c r="S6" s="16">
        <v>16</v>
      </c>
      <c r="T6" s="16">
        <v>0</v>
      </c>
      <c r="U6" s="16">
        <v>16</v>
      </c>
      <c r="V6" s="82"/>
      <c r="W6">
        <f t="shared" si="6"/>
        <v>14</v>
      </c>
      <c r="X6" s="28">
        <f t="shared" si="3"/>
        <v>0.93693693693693691</v>
      </c>
      <c r="Y6">
        <f t="shared" si="4"/>
        <v>-32</v>
      </c>
      <c r="Z6" s="28">
        <f t="shared" si="5"/>
        <v>0.8666666666666667</v>
      </c>
      <c r="AA6">
        <f t="shared" si="0"/>
        <v>-112</v>
      </c>
      <c r="AB6" s="28">
        <f t="shared" si="1"/>
        <v>0.65</v>
      </c>
    </row>
    <row r="7" spans="1:28">
      <c r="A7" s="11">
        <v>5</v>
      </c>
      <c r="B7" s="13" t="s">
        <v>100</v>
      </c>
      <c r="C7" s="14" t="s">
        <v>5</v>
      </c>
      <c r="D7" s="14" t="s">
        <v>8</v>
      </c>
      <c r="E7" s="15">
        <f t="shared" si="2"/>
        <v>202</v>
      </c>
      <c r="F7" s="20">
        <v>4</v>
      </c>
      <c r="G7" s="20">
        <v>4</v>
      </c>
      <c r="H7" s="20">
        <v>8</v>
      </c>
      <c r="I7" s="20">
        <v>18</v>
      </c>
      <c r="J7" s="20">
        <v>16</v>
      </c>
      <c r="K7" s="20">
        <v>10</v>
      </c>
      <c r="L7" s="20">
        <v>16</v>
      </c>
      <c r="M7" s="20">
        <v>18</v>
      </c>
      <c r="N7" s="20">
        <v>18</v>
      </c>
      <c r="O7" s="20">
        <v>16</v>
      </c>
      <c r="P7" s="20">
        <v>16</v>
      </c>
      <c r="Q7" s="20">
        <v>10</v>
      </c>
      <c r="R7" s="20">
        <v>4</v>
      </c>
      <c r="S7" s="20">
        <v>16</v>
      </c>
      <c r="T7" s="20">
        <v>10</v>
      </c>
      <c r="U7" s="20">
        <v>18</v>
      </c>
      <c r="V7" s="82"/>
      <c r="W7">
        <f t="shared" si="6"/>
        <v>6</v>
      </c>
      <c r="X7" s="28">
        <f t="shared" si="3"/>
        <v>0.97115384615384615</v>
      </c>
      <c r="Y7">
        <f t="shared" si="4"/>
        <v>-38</v>
      </c>
      <c r="Z7" s="28">
        <f t="shared" si="5"/>
        <v>0.84166666666666667</v>
      </c>
      <c r="AA7">
        <f t="shared" si="0"/>
        <v>-118</v>
      </c>
      <c r="AB7" s="28">
        <f t="shared" si="1"/>
        <v>0.63124999999999998</v>
      </c>
    </row>
    <row r="8" spans="1:28">
      <c r="A8" s="11">
        <v>6</v>
      </c>
      <c r="B8" s="13" t="s">
        <v>23</v>
      </c>
      <c r="C8" s="14" t="s">
        <v>5</v>
      </c>
      <c r="D8" s="14" t="s">
        <v>10</v>
      </c>
      <c r="E8" s="15">
        <f t="shared" si="2"/>
        <v>198</v>
      </c>
      <c r="F8" s="21">
        <v>10</v>
      </c>
      <c r="G8" s="21">
        <v>10</v>
      </c>
      <c r="H8" s="21">
        <v>16</v>
      </c>
      <c r="I8" s="21">
        <v>16</v>
      </c>
      <c r="J8" s="21">
        <v>10</v>
      </c>
      <c r="K8" s="21">
        <v>20</v>
      </c>
      <c r="L8" s="21">
        <v>18</v>
      </c>
      <c r="M8" s="21">
        <v>20</v>
      </c>
      <c r="N8" s="21">
        <v>10</v>
      </c>
      <c r="O8" s="21">
        <v>16</v>
      </c>
      <c r="P8" s="21">
        <v>16</v>
      </c>
      <c r="Q8" s="21">
        <v>4</v>
      </c>
      <c r="R8" s="21">
        <v>16</v>
      </c>
      <c r="S8" s="21">
        <v>16</v>
      </c>
      <c r="T8" s="21">
        <v>0</v>
      </c>
      <c r="U8" s="21">
        <v>0</v>
      </c>
      <c r="V8" s="82"/>
      <c r="W8">
        <f t="shared" si="6"/>
        <v>4</v>
      </c>
      <c r="X8" s="28">
        <f>E8/E7</f>
        <v>0.98019801980198018</v>
      </c>
      <c r="Y8">
        <f>E8-E$3</f>
        <v>-42</v>
      </c>
      <c r="Z8" s="28">
        <f>E8/E$3</f>
        <v>0.82499999999999996</v>
      </c>
      <c r="AA8">
        <f>E8-$AB$1</f>
        <v>-122</v>
      </c>
      <c r="AB8" s="28">
        <f>E8/$AB$1</f>
        <v>0.61875000000000002</v>
      </c>
    </row>
    <row r="9" spans="1:28">
      <c r="A9" s="11">
        <v>7</v>
      </c>
      <c r="B9" s="13" t="s">
        <v>101</v>
      </c>
      <c r="C9" s="14" t="s">
        <v>5</v>
      </c>
      <c r="D9" s="14" t="s">
        <v>6</v>
      </c>
      <c r="E9" s="15">
        <f t="shared" si="2"/>
        <v>196</v>
      </c>
      <c r="F9" s="20">
        <v>0</v>
      </c>
      <c r="G9" s="20">
        <v>10</v>
      </c>
      <c r="H9" s="20">
        <v>16</v>
      </c>
      <c r="I9" s="20">
        <v>16</v>
      </c>
      <c r="J9" s="20">
        <v>10</v>
      </c>
      <c r="K9" s="20">
        <v>16</v>
      </c>
      <c r="L9" s="20">
        <v>16</v>
      </c>
      <c r="M9" s="20">
        <v>20</v>
      </c>
      <c r="N9" s="20">
        <v>0</v>
      </c>
      <c r="O9" s="20">
        <v>16</v>
      </c>
      <c r="P9" s="20">
        <v>20</v>
      </c>
      <c r="Q9" s="20">
        <v>16</v>
      </c>
      <c r="R9" s="20">
        <v>16</v>
      </c>
      <c r="S9" s="20">
        <v>16</v>
      </c>
      <c r="T9" s="20">
        <v>4</v>
      </c>
      <c r="U9" s="20">
        <v>4</v>
      </c>
      <c r="V9" s="82"/>
      <c r="W9">
        <f t="shared" si="6"/>
        <v>2</v>
      </c>
      <c r="X9" s="28">
        <f t="shared" ref="X9:X16" si="7">E9/E8</f>
        <v>0.98989898989898994</v>
      </c>
      <c r="Y9">
        <f t="shared" ref="Y9:Y16" si="8">E9-E$3</f>
        <v>-44</v>
      </c>
      <c r="Z9" s="28">
        <f t="shared" ref="Z9:Z16" si="9">E9/E$3</f>
        <v>0.81666666666666665</v>
      </c>
      <c r="AA9">
        <f t="shared" ref="AA9:AA16" si="10">E9-$AB$1</f>
        <v>-124</v>
      </c>
      <c r="AB9" s="28">
        <f t="shared" ref="AB9:AB16" si="11">E9/$AB$1</f>
        <v>0.61250000000000004</v>
      </c>
    </row>
    <row r="10" spans="1:28">
      <c r="A10" s="11">
        <v>8</v>
      </c>
      <c r="B10" s="13" t="s">
        <v>84</v>
      </c>
      <c r="C10" s="14" t="s">
        <v>5</v>
      </c>
      <c r="D10" s="14" t="s">
        <v>10</v>
      </c>
      <c r="E10" s="15">
        <f t="shared" si="2"/>
        <v>192</v>
      </c>
      <c r="F10" s="21">
        <v>16</v>
      </c>
      <c r="G10" s="21">
        <v>10</v>
      </c>
      <c r="H10" s="21">
        <v>10</v>
      </c>
      <c r="I10" s="21">
        <v>16</v>
      </c>
      <c r="J10" s="16">
        <v>0</v>
      </c>
      <c r="K10" s="16">
        <v>10</v>
      </c>
      <c r="L10" s="16">
        <v>16</v>
      </c>
      <c r="M10" s="16">
        <v>18</v>
      </c>
      <c r="N10" s="16">
        <v>16</v>
      </c>
      <c r="O10" s="16">
        <v>10</v>
      </c>
      <c r="P10" s="16">
        <v>10</v>
      </c>
      <c r="Q10" s="16">
        <v>16</v>
      </c>
      <c r="R10" s="16">
        <v>10</v>
      </c>
      <c r="S10" s="16">
        <v>16</v>
      </c>
      <c r="T10" s="16">
        <v>0</v>
      </c>
      <c r="U10" s="16">
        <v>18</v>
      </c>
      <c r="V10" s="82"/>
      <c r="W10">
        <f t="shared" si="6"/>
        <v>4</v>
      </c>
      <c r="X10" s="28">
        <f t="shared" si="7"/>
        <v>0.97959183673469385</v>
      </c>
      <c r="Y10">
        <f t="shared" si="8"/>
        <v>-48</v>
      </c>
      <c r="Z10" s="28">
        <f t="shared" si="9"/>
        <v>0.8</v>
      </c>
      <c r="AA10">
        <f t="shared" si="10"/>
        <v>-128</v>
      </c>
      <c r="AB10" s="28">
        <f t="shared" si="11"/>
        <v>0.6</v>
      </c>
    </row>
    <row r="11" spans="1:28">
      <c r="A11" s="11">
        <v>9</v>
      </c>
      <c r="B11" s="13" t="s">
        <v>102</v>
      </c>
      <c r="C11" s="14" t="s">
        <v>5</v>
      </c>
      <c r="D11" s="14" t="s">
        <v>6</v>
      </c>
      <c r="E11" s="15">
        <f t="shared" si="2"/>
        <v>182</v>
      </c>
      <c r="F11" s="20">
        <v>16</v>
      </c>
      <c r="G11" s="20">
        <v>16</v>
      </c>
      <c r="H11" s="20">
        <v>10</v>
      </c>
      <c r="I11" s="20">
        <v>10</v>
      </c>
      <c r="J11" s="20">
        <v>16</v>
      </c>
      <c r="K11" s="20">
        <v>16</v>
      </c>
      <c r="L11" s="20">
        <v>10</v>
      </c>
      <c r="M11" s="20">
        <v>18</v>
      </c>
      <c r="N11" s="20">
        <v>4</v>
      </c>
      <c r="O11" s="20">
        <v>16</v>
      </c>
      <c r="P11" s="20">
        <v>16</v>
      </c>
      <c r="Q11" s="20">
        <v>0</v>
      </c>
      <c r="R11" s="20">
        <v>14</v>
      </c>
      <c r="S11" s="20">
        <v>10</v>
      </c>
      <c r="T11" s="20">
        <v>10</v>
      </c>
      <c r="U11" s="20">
        <v>0</v>
      </c>
      <c r="V11" s="82"/>
      <c r="W11">
        <f t="shared" si="6"/>
        <v>10</v>
      </c>
      <c r="X11" s="28">
        <f t="shared" si="7"/>
        <v>0.94791666666666663</v>
      </c>
      <c r="Y11">
        <f t="shared" si="8"/>
        <v>-58</v>
      </c>
      <c r="Z11" s="28">
        <f t="shared" si="9"/>
        <v>0.7583333333333333</v>
      </c>
      <c r="AA11">
        <f t="shared" si="10"/>
        <v>-138</v>
      </c>
      <c r="AB11" s="28">
        <f t="shared" si="11"/>
        <v>0.56874999999999998</v>
      </c>
    </row>
    <row r="12" spans="1:28">
      <c r="A12" s="11">
        <v>10</v>
      </c>
      <c r="B12" s="13" t="s">
        <v>87</v>
      </c>
      <c r="C12" s="14" t="s">
        <v>5</v>
      </c>
      <c r="D12" s="14" t="s">
        <v>6</v>
      </c>
      <c r="E12" s="15">
        <f t="shared" si="2"/>
        <v>168</v>
      </c>
      <c r="F12" s="16">
        <v>4</v>
      </c>
      <c r="G12" s="16">
        <v>10</v>
      </c>
      <c r="H12" s="16">
        <v>20</v>
      </c>
      <c r="I12" s="16">
        <v>18</v>
      </c>
      <c r="J12" s="16">
        <v>4</v>
      </c>
      <c r="K12" s="16">
        <v>16</v>
      </c>
      <c r="L12" s="16">
        <v>16</v>
      </c>
      <c r="M12" s="16">
        <v>18</v>
      </c>
      <c r="N12" s="16">
        <v>10</v>
      </c>
      <c r="O12" s="16">
        <v>16</v>
      </c>
      <c r="P12" s="16">
        <v>0</v>
      </c>
      <c r="Q12" s="16">
        <v>16</v>
      </c>
      <c r="R12" s="16">
        <v>16</v>
      </c>
      <c r="S12" s="16">
        <v>4</v>
      </c>
      <c r="T12" s="16">
        <v>0</v>
      </c>
      <c r="U12" s="16">
        <v>0</v>
      </c>
      <c r="V12" s="82"/>
      <c r="W12">
        <f t="shared" si="6"/>
        <v>14</v>
      </c>
      <c r="X12" s="28">
        <f t="shared" si="7"/>
        <v>0.92307692307692313</v>
      </c>
      <c r="Y12">
        <f t="shared" si="8"/>
        <v>-72</v>
      </c>
      <c r="Z12" s="28">
        <f t="shared" si="9"/>
        <v>0.7</v>
      </c>
      <c r="AA12">
        <f t="shared" si="10"/>
        <v>-152</v>
      </c>
      <c r="AB12" s="28">
        <f t="shared" si="11"/>
        <v>0.52500000000000002</v>
      </c>
    </row>
    <row r="13" spans="1:28">
      <c r="A13" s="11">
        <v>10</v>
      </c>
      <c r="B13" s="13" t="s">
        <v>88</v>
      </c>
      <c r="C13" s="14" t="s">
        <v>5</v>
      </c>
      <c r="D13" s="14" t="s">
        <v>6</v>
      </c>
      <c r="E13" s="15">
        <f t="shared" si="2"/>
        <v>168</v>
      </c>
      <c r="F13" s="20">
        <v>16</v>
      </c>
      <c r="G13" s="20">
        <v>16</v>
      </c>
      <c r="H13" s="20">
        <v>10</v>
      </c>
      <c r="I13" s="20">
        <v>10</v>
      </c>
      <c r="J13" s="20">
        <v>16</v>
      </c>
      <c r="K13" s="20">
        <v>16</v>
      </c>
      <c r="L13" s="20">
        <v>10</v>
      </c>
      <c r="M13" s="20">
        <v>18</v>
      </c>
      <c r="N13" s="20">
        <v>0</v>
      </c>
      <c r="O13" s="20">
        <v>14</v>
      </c>
      <c r="P13" s="20">
        <v>10</v>
      </c>
      <c r="Q13" s="20">
        <v>0</v>
      </c>
      <c r="R13" s="20">
        <v>16</v>
      </c>
      <c r="S13" s="20">
        <v>0</v>
      </c>
      <c r="T13" s="20">
        <v>0</v>
      </c>
      <c r="U13" s="20">
        <v>16</v>
      </c>
      <c r="V13" s="82"/>
      <c r="W13">
        <f t="shared" si="6"/>
        <v>0</v>
      </c>
      <c r="X13" s="28">
        <f t="shared" si="7"/>
        <v>1</v>
      </c>
      <c r="Y13">
        <f t="shared" si="8"/>
        <v>-72</v>
      </c>
      <c r="Z13" s="28">
        <f t="shared" si="9"/>
        <v>0.7</v>
      </c>
      <c r="AA13">
        <f t="shared" si="10"/>
        <v>-152</v>
      </c>
      <c r="AB13" s="28">
        <f t="shared" si="11"/>
        <v>0.52500000000000002</v>
      </c>
    </row>
    <row r="14" spans="1:28">
      <c r="A14" s="11">
        <v>12</v>
      </c>
      <c r="B14" s="13" t="s">
        <v>103</v>
      </c>
      <c r="C14" s="14" t="s">
        <v>104</v>
      </c>
      <c r="D14" s="14" t="s">
        <v>10</v>
      </c>
      <c r="E14" s="15">
        <f t="shared" si="2"/>
        <v>150</v>
      </c>
      <c r="F14" s="21">
        <v>16</v>
      </c>
      <c r="G14" s="21">
        <v>0</v>
      </c>
      <c r="H14" s="21">
        <v>10</v>
      </c>
      <c r="I14" s="21">
        <v>10</v>
      </c>
      <c r="J14" s="16">
        <v>0</v>
      </c>
      <c r="K14" s="16">
        <v>4</v>
      </c>
      <c r="L14" s="16">
        <v>10</v>
      </c>
      <c r="M14" s="16">
        <v>16</v>
      </c>
      <c r="N14" s="16">
        <v>16</v>
      </c>
      <c r="O14" s="16">
        <v>20</v>
      </c>
      <c r="P14" s="16">
        <v>16</v>
      </c>
      <c r="Q14" s="16">
        <v>0</v>
      </c>
      <c r="R14" s="16">
        <v>16</v>
      </c>
      <c r="S14" s="16">
        <v>16</v>
      </c>
      <c r="T14" s="16">
        <v>0</v>
      </c>
      <c r="U14" s="16">
        <v>0</v>
      </c>
      <c r="V14" s="82"/>
      <c r="W14">
        <f t="shared" si="6"/>
        <v>18</v>
      </c>
      <c r="X14" s="28">
        <f t="shared" si="7"/>
        <v>0.8928571428571429</v>
      </c>
      <c r="Y14">
        <f t="shared" si="8"/>
        <v>-90</v>
      </c>
      <c r="Z14" s="28">
        <f t="shared" si="9"/>
        <v>0.625</v>
      </c>
      <c r="AA14">
        <f t="shared" si="10"/>
        <v>-170</v>
      </c>
      <c r="AB14" s="28">
        <f t="shared" si="11"/>
        <v>0.46875</v>
      </c>
    </row>
    <row r="15" spans="1:28">
      <c r="A15" s="11">
        <v>13</v>
      </c>
      <c r="B15" s="13" t="s">
        <v>99</v>
      </c>
      <c r="C15" s="14" t="s">
        <v>5</v>
      </c>
      <c r="D15" s="14" t="s">
        <v>6</v>
      </c>
      <c r="E15" s="15">
        <f t="shared" si="2"/>
        <v>148</v>
      </c>
      <c r="F15" s="20">
        <v>16</v>
      </c>
      <c r="G15" s="20">
        <v>18</v>
      </c>
      <c r="H15" s="20">
        <v>16</v>
      </c>
      <c r="I15" s="20">
        <v>16</v>
      </c>
      <c r="J15" s="20">
        <v>0</v>
      </c>
      <c r="K15" s="20">
        <v>4</v>
      </c>
      <c r="L15" s="20">
        <v>16</v>
      </c>
      <c r="M15" s="20">
        <v>10</v>
      </c>
      <c r="N15" s="20">
        <v>10</v>
      </c>
      <c r="O15" s="20">
        <v>16</v>
      </c>
      <c r="P15" s="20">
        <v>16</v>
      </c>
      <c r="Q15" s="20">
        <v>0</v>
      </c>
      <c r="R15" s="20">
        <v>0</v>
      </c>
      <c r="S15" s="20">
        <v>0</v>
      </c>
      <c r="T15" s="20">
        <v>0</v>
      </c>
      <c r="U15" s="20">
        <v>10</v>
      </c>
      <c r="V15" s="82"/>
      <c r="W15">
        <f t="shared" si="6"/>
        <v>2</v>
      </c>
      <c r="X15" s="28">
        <f t="shared" si="7"/>
        <v>0.98666666666666669</v>
      </c>
      <c r="Y15">
        <f t="shared" si="8"/>
        <v>-92</v>
      </c>
      <c r="Z15" s="28">
        <f t="shared" si="9"/>
        <v>0.6166666666666667</v>
      </c>
      <c r="AA15">
        <f t="shared" si="10"/>
        <v>-172</v>
      </c>
      <c r="AB15" s="28">
        <f t="shared" si="11"/>
        <v>0.46250000000000002</v>
      </c>
    </row>
    <row r="16" spans="1:28">
      <c r="A16" s="11">
        <v>14</v>
      </c>
      <c r="B16" s="13" t="s">
        <v>98</v>
      </c>
      <c r="C16" s="14" t="s">
        <v>5</v>
      </c>
      <c r="D16" s="14" t="s">
        <v>6</v>
      </c>
      <c r="E16" s="15">
        <f t="shared" si="2"/>
        <v>132</v>
      </c>
      <c r="F16" s="16">
        <v>0</v>
      </c>
      <c r="G16" s="16">
        <v>12</v>
      </c>
      <c r="H16" s="16">
        <v>16</v>
      </c>
      <c r="I16" s="16">
        <v>10</v>
      </c>
      <c r="J16" s="16">
        <v>14</v>
      </c>
      <c r="K16" s="16">
        <v>16</v>
      </c>
      <c r="L16" s="16">
        <v>0</v>
      </c>
      <c r="M16" s="16">
        <v>18</v>
      </c>
      <c r="N16" s="16">
        <v>0</v>
      </c>
      <c r="O16" s="16">
        <v>16</v>
      </c>
      <c r="P16" s="16">
        <v>0</v>
      </c>
      <c r="Q16" s="16">
        <v>16</v>
      </c>
      <c r="R16" s="16">
        <v>4</v>
      </c>
      <c r="S16" s="16">
        <v>10</v>
      </c>
      <c r="T16" s="16">
        <v>0</v>
      </c>
      <c r="U16" s="16">
        <v>0</v>
      </c>
      <c r="V16" s="82"/>
      <c r="W16">
        <f t="shared" si="6"/>
        <v>16</v>
      </c>
      <c r="X16" s="28">
        <f t="shared" si="7"/>
        <v>0.89189189189189189</v>
      </c>
      <c r="Y16">
        <f t="shared" si="8"/>
        <v>-108</v>
      </c>
      <c r="Z16" s="28">
        <f t="shared" si="9"/>
        <v>0.55000000000000004</v>
      </c>
      <c r="AA16">
        <f t="shared" si="10"/>
        <v>-188</v>
      </c>
      <c r="AB16" s="28">
        <f t="shared" si="11"/>
        <v>0.41249999999999998</v>
      </c>
    </row>
    <row r="17" spans="1:28">
      <c r="A17" s="11">
        <v>15</v>
      </c>
      <c r="B17" s="13" t="s">
        <v>106</v>
      </c>
      <c r="C17" s="12" t="s">
        <v>107</v>
      </c>
      <c r="D17" s="18" t="s">
        <v>8</v>
      </c>
      <c r="E17" s="15">
        <f t="shared" si="2"/>
        <v>128</v>
      </c>
      <c r="F17" s="20">
        <v>0</v>
      </c>
      <c r="G17" s="20">
        <v>0</v>
      </c>
      <c r="H17" s="20">
        <v>16</v>
      </c>
      <c r="I17" s="20">
        <v>18</v>
      </c>
      <c r="J17" s="20">
        <v>0</v>
      </c>
      <c r="K17" s="20">
        <v>4</v>
      </c>
      <c r="L17" s="20">
        <v>10</v>
      </c>
      <c r="M17" s="20">
        <v>18</v>
      </c>
      <c r="N17" s="20">
        <v>10</v>
      </c>
      <c r="O17" s="20">
        <v>16</v>
      </c>
      <c r="P17" s="20">
        <v>0</v>
      </c>
      <c r="Q17" s="20">
        <v>16</v>
      </c>
      <c r="R17" s="20">
        <v>10</v>
      </c>
      <c r="S17" s="20">
        <v>0</v>
      </c>
      <c r="T17" s="20">
        <v>0</v>
      </c>
      <c r="U17" s="20">
        <v>10</v>
      </c>
      <c r="V17" s="82"/>
      <c r="W17">
        <f t="shared" ref="W17:W18" si="12">E16-E17</f>
        <v>4</v>
      </c>
      <c r="X17" s="28">
        <f t="shared" ref="X17:X18" si="13">E17/E16</f>
        <v>0.96969696969696972</v>
      </c>
      <c r="Y17">
        <f t="shared" ref="Y17:Y18" si="14">E17-E$3</f>
        <v>-112</v>
      </c>
      <c r="Z17" s="28">
        <f t="shared" ref="Z17:Z18" si="15">E17/E$3</f>
        <v>0.53333333333333333</v>
      </c>
      <c r="AA17">
        <f t="shared" ref="AA17:AA18" si="16">E17-$AB$1</f>
        <v>-192</v>
      </c>
      <c r="AB17" s="28">
        <f t="shared" ref="AB17:AB18" si="17">E17/$AB$1</f>
        <v>0.4</v>
      </c>
    </row>
    <row r="18" spans="1:28">
      <c r="A18" s="11">
        <v>16</v>
      </c>
      <c r="B18" s="13" t="s">
        <v>105</v>
      </c>
      <c r="C18" s="14" t="s">
        <v>5</v>
      </c>
      <c r="D18" s="14" t="s">
        <v>8</v>
      </c>
      <c r="E18" s="15">
        <f t="shared" ref="E18" si="18">SUM(F18:R18)</f>
        <v>88</v>
      </c>
      <c r="F18" s="16">
        <v>0</v>
      </c>
      <c r="G18" s="16">
        <v>0</v>
      </c>
      <c r="H18" s="16">
        <v>10</v>
      </c>
      <c r="I18" s="16">
        <v>10</v>
      </c>
      <c r="J18" s="16">
        <v>4</v>
      </c>
      <c r="K18" s="16">
        <v>4</v>
      </c>
      <c r="L18" s="16">
        <v>4</v>
      </c>
      <c r="M18" s="16">
        <v>4</v>
      </c>
      <c r="N18" s="16">
        <v>0</v>
      </c>
      <c r="O18" s="16">
        <v>16</v>
      </c>
      <c r="P18" s="16">
        <v>16</v>
      </c>
      <c r="Q18" s="16">
        <v>16</v>
      </c>
      <c r="R18" s="16">
        <v>4</v>
      </c>
      <c r="S18" s="16">
        <v>0</v>
      </c>
      <c r="T18" s="16">
        <v>0</v>
      </c>
      <c r="U18" s="16">
        <v>0</v>
      </c>
      <c r="V18" s="82"/>
      <c r="W18">
        <f t="shared" si="12"/>
        <v>40</v>
      </c>
      <c r="X18" s="28">
        <f t="shared" si="13"/>
        <v>0.6875</v>
      </c>
      <c r="Y18">
        <f t="shared" si="14"/>
        <v>-152</v>
      </c>
      <c r="Z18" s="28">
        <f t="shared" si="15"/>
        <v>0.36666666666666664</v>
      </c>
      <c r="AA18">
        <f t="shared" si="16"/>
        <v>-232</v>
      </c>
      <c r="AB18" s="28">
        <f t="shared" si="17"/>
        <v>0.27500000000000002</v>
      </c>
    </row>
    <row r="19" spans="1:28">
      <c r="A19" s="65"/>
      <c r="B19" s="67" t="s">
        <v>108</v>
      </c>
      <c r="C19" s="66"/>
      <c r="D19" s="66"/>
      <c r="E19" s="66"/>
      <c r="F19" s="66">
        <f>AVERAGE(F3:F18)</f>
        <v>9.5</v>
      </c>
      <c r="G19" s="66">
        <f t="shared" ref="G19:U19" si="19">AVERAGE(G3:G18)</f>
        <v>11.125</v>
      </c>
      <c r="H19" s="66">
        <f t="shared" si="19"/>
        <v>13.875</v>
      </c>
      <c r="I19" s="66">
        <f t="shared" si="19"/>
        <v>14.75</v>
      </c>
      <c r="J19" s="66">
        <f t="shared" si="19"/>
        <v>9.125</v>
      </c>
      <c r="K19" s="66">
        <f t="shared" si="19"/>
        <v>12</v>
      </c>
      <c r="L19" s="66">
        <f t="shared" si="19"/>
        <v>12.875</v>
      </c>
      <c r="M19" s="66">
        <f t="shared" si="19"/>
        <v>16.625</v>
      </c>
      <c r="N19" s="66">
        <f t="shared" si="19"/>
        <v>9.875</v>
      </c>
      <c r="O19" s="66">
        <f t="shared" si="19"/>
        <v>15.75</v>
      </c>
      <c r="P19" s="66">
        <f t="shared" si="19"/>
        <v>11.25</v>
      </c>
      <c r="Q19" s="66">
        <f t="shared" si="19"/>
        <v>8.375</v>
      </c>
      <c r="R19" s="66">
        <f t="shared" si="19"/>
        <v>11.125</v>
      </c>
      <c r="S19" s="66">
        <f t="shared" si="19"/>
        <v>10.375</v>
      </c>
      <c r="T19" s="66">
        <f t="shared" si="19"/>
        <v>3.375</v>
      </c>
      <c r="U19" s="66">
        <f t="shared" si="19"/>
        <v>8.25</v>
      </c>
      <c r="V19" s="66"/>
    </row>
    <row r="20" spans="1:28">
      <c r="A20" s="65"/>
      <c r="B20" s="67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</row>
    <row r="21" spans="1:28">
      <c r="B21" s="5" t="s">
        <v>12</v>
      </c>
      <c r="D21" s="2"/>
      <c r="E21" s="2"/>
      <c r="F21" s="2"/>
      <c r="G21" s="2"/>
      <c r="H21" s="2"/>
      <c r="I21" s="2"/>
      <c r="J21" s="4"/>
      <c r="K21" s="4"/>
      <c r="L21" s="4"/>
    </row>
    <row r="22" spans="1:28">
      <c r="A22" s="6" t="s">
        <v>13</v>
      </c>
      <c r="B22" s="5" t="s">
        <v>14</v>
      </c>
      <c r="D22" s="2"/>
      <c r="F22" s="2"/>
      <c r="G22" s="2"/>
      <c r="H22" s="2"/>
      <c r="I22" s="2"/>
      <c r="J22" s="4"/>
      <c r="K22" s="4"/>
      <c r="L22" s="4"/>
    </row>
    <row r="23" spans="1:28">
      <c r="A23" s="6" t="s">
        <v>10</v>
      </c>
      <c r="B23" s="5" t="s">
        <v>15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  <c r="S23" s="2">
        <v>14</v>
      </c>
      <c r="T23" s="2">
        <v>15</v>
      </c>
      <c r="U23" s="2">
        <v>16</v>
      </c>
      <c r="V23" s="2"/>
    </row>
    <row r="24" spans="1:28">
      <c r="A24" s="6" t="s">
        <v>8</v>
      </c>
      <c r="B24" s="7" t="s">
        <v>16</v>
      </c>
      <c r="D24" s="2"/>
      <c r="F24" s="2">
        <f>SUM($F3:F3)</f>
        <v>20</v>
      </c>
      <c r="G24" s="2">
        <f>SUM($F3:G3)</f>
        <v>40</v>
      </c>
      <c r="H24" s="2">
        <f>SUM($F3:H3)</f>
        <v>54</v>
      </c>
      <c r="I24" s="2">
        <f>SUM($F3:I3)</f>
        <v>72</v>
      </c>
      <c r="J24" s="2">
        <f>SUM($F3:J3)</f>
        <v>88</v>
      </c>
      <c r="K24" s="2">
        <f>SUM($F3:K3)</f>
        <v>104</v>
      </c>
      <c r="L24" s="2">
        <f>SUM($F3:L3)</f>
        <v>120</v>
      </c>
      <c r="M24" s="2">
        <f>SUM($F3:M3)</f>
        <v>138</v>
      </c>
      <c r="N24" s="2">
        <f>SUM($F3:N3)</f>
        <v>154</v>
      </c>
      <c r="O24" s="2">
        <f>SUM($F3:O3)</f>
        <v>174</v>
      </c>
      <c r="P24" s="2">
        <f>SUM($F3:P3)</f>
        <v>178</v>
      </c>
      <c r="Q24" s="2">
        <f>SUM($F3:Q3)</f>
        <v>182</v>
      </c>
      <c r="R24" s="2">
        <f>SUM($F3:R3)</f>
        <v>202</v>
      </c>
      <c r="S24" s="2">
        <f>SUM($F3:S3)</f>
        <v>218</v>
      </c>
      <c r="T24" s="2">
        <f>SUM($F3:T3)</f>
        <v>228</v>
      </c>
      <c r="U24" s="2">
        <f>SUM($F3:U3)</f>
        <v>240</v>
      </c>
      <c r="V24" s="2"/>
    </row>
    <row r="25" spans="1:28">
      <c r="A25" s="6" t="s">
        <v>6</v>
      </c>
      <c r="B25" s="5" t="s">
        <v>17</v>
      </c>
      <c r="D25" s="2"/>
      <c r="F25" s="2">
        <f>SUM($F4:F4)</f>
        <v>10</v>
      </c>
      <c r="G25" s="2">
        <f>SUM($F4:G4)</f>
        <v>28</v>
      </c>
      <c r="H25" s="2">
        <f>SUM($F4:H4)</f>
        <v>38</v>
      </c>
      <c r="I25" s="2">
        <f>SUM($F4:I4)</f>
        <v>56</v>
      </c>
      <c r="J25" s="2">
        <f>SUM($F4:J4)</f>
        <v>66</v>
      </c>
      <c r="K25" s="2">
        <f>SUM($F4:K4)</f>
        <v>84</v>
      </c>
      <c r="L25" s="2">
        <f>SUM($F4:L4)</f>
        <v>100</v>
      </c>
      <c r="M25" s="2">
        <f>SUM($F4:M4)</f>
        <v>112</v>
      </c>
      <c r="N25" s="2">
        <f>SUM($F4:N4)</f>
        <v>128</v>
      </c>
      <c r="O25" s="2">
        <f>SUM($F4:O4)</f>
        <v>144</v>
      </c>
      <c r="P25" s="2">
        <f>SUM($F4:P4)</f>
        <v>160</v>
      </c>
      <c r="Q25" s="2">
        <f>SUM($F4:Q4)</f>
        <v>176</v>
      </c>
      <c r="R25" s="2">
        <f>SUM($F4:R4)</f>
        <v>188</v>
      </c>
      <c r="S25" s="2">
        <f>SUM($F4:S4)</f>
        <v>208</v>
      </c>
      <c r="T25" s="2">
        <f>SUM($F4:T4)</f>
        <v>218</v>
      </c>
      <c r="U25" s="2">
        <f>SUM($F4:U4)</f>
        <v>230</v>
      </c>
      <c r="V25" s="2"/>
    </row>
    <row r="26" spans="1:28">
      <c r="A26" s="6" t="s">
        <v>18</v>
      </c>
      <c r="B26" s="5" t="s">
        <v>19</v>
      </c>
      <c r="D26" s="2"/>
      <c r="F26" s="2">
        <f>SUM($F5:F5)</f>
        <v>20</v>
      </c>
      <c r="G26" s="2">
        <f>SUM($F5:G5)</f>
        <v>38</v>
      </c>
      <c r="H26" s="2">
        <f>SUM($F5:H5)</f>
        <v>58</v>
      </c>
      <c r="I26" s="2">
        <f>SUM($F5:I5)</f>
        <v>74</v>
      </c>
      <c r="J26" s="2">
        <f>SUM($F5:J5)</f>
        <v>94</v>
      </c>
      <c r="K26" s="2">
        <f>SUM($F5:K5)</f>
        <v>100</v>
      </c>
      <c r="L26" s="2">
        <f>SUM($F5:L5)</f>
        <v>116</v>
      </c>
      <c r="M26" s="2">
        <f>SUM($F5:M5)</f>
        <v>136</v>
      </c>
      <c r="N26" s="2">
        <f>SUM($F5:N5)</f>
        <v>152</v>
      </c>
      <c r="O26" s="2">
        <f>SUM($F5:O5)</f>
        <v>168</v>
      </c>
      <c r="P26" s="2">
        <f>SUM($F5:P5)</f>
        <v>172</v>
      </c>
      <c r="Q26" s="2">
        <f>SUM($F5:Q5)</f>
        <v>176</v>
      </c>
      <c r="R26" s="2">
        <f>SUM($F5:R5)</f>
        <v>186</v>
      </c>
      <c r="S26" s="2">
        <f>SUM($F5:S5)</f>
        <v>196</v>
      </c>
      <c r="T26" s="2">
        <f>SUM($F5:T5)</f>
        <v>206</v>
      </c>
      <c r="U26" s="2">
        <f>SUM($F5:U5)</f>
        <v>222</v>
      </c>
      <c r="V26" s="2"/>
    </row>
    <row r="27" spans="1:28">
      <c r="A27" s="6" t="s">
        <v>20</v>
      </c>
      <c r="B27" s="7" t="s">
        <v>21</v>
      </c>
      <c r="D27" s="2"/>
      <c r="F27" s="2">
        <f>SUM($F6:F6)</f>
        <v>4</v>
      </c>
      <c r="G27" s="2">
        <f>SUM($F6:G6)</f>
        <v>20</v>
      </c>
      <c r="H27" s="2">
        <f>SUM($F6:H6)</f>
        <v>40</v>
      </c>
      <c r="I27" s="2">
        <f>SUM($F6:I6)</f>
        <v>56</v>
      </c>
      <c r="J27" s="2">
        <f>SUM($F6:J6)</f>
        <v>66</v>
      </c>
      <c r="K27" s="2">
        <f>SUM($F6:K6)</f>
        <v>82</v>
      </c>
      <c r="L27" s="2">
        <f>SUM($F6:L6)</f>
        <v>98</v>
      </c>
      <c r="M27" s="2">
        <f>SUM($F6:M6)</f>
        <v>118</v>
      </c>
      <c r="N27" s="2">
        <f>SUM($F6:N6)</f>
        <v>134</v>
      </c>
      <c r="O27" s="2">
        <f>SUM($F6:O6)</f>
        <v>146</v>
      </c>
      <c r="P27" s="2">
        <f>SUM($F6:P6)</f>
        <v>166</v>
      </c>
      <c r="Q27" s="2">
        <f>SUM($F6:Q6)</f>
        <v>166</v>
      </c>
      <c r="R27" s="2">
        <f>SUM($F6:R6)</f>
        <v>176</v>
      </c>
      <c r="S27" s="2">
        <f>SUM($F6:S6)</f>
        <v>192</v>
      </c>
      <c r="T27" s="2">
        <f>SUM($F6:T6)</f>
        <v>192</v>
      </c>
      <c r="U27" s="2">
        <f>SUM($F6:U6)</f>
        <v>208</v>
      </c>
      <c r="V27" s="2"/>
    </row>
    <row r="28" spans="1:28">
      <c r="A28" s="8"/>
      <c r="D28" s="2"/>
      <c r="F28" s="2">
        <f>SUM($F7:F7)</f>
        <v>4</v>
      </c>
      <c r="G28" s="2">
        <f>SUM($F7:G7)</f>
        <v>8</v>
      </c>
      <c r="H28" s="2">
        <f>SUM($F7:H7)</f>
        <v>16</v>
      </c>
      <c r="I28" s="2">
        <f>SUM($F7:I7)</f>
        <v>34</v>
      </c>
      <c r="J28" s="2">
        <f>SUM($F7:J7)</f>
        <v>50</v>
      </c>
      <c r="K28" s="2">
        <f>SUM($F7:K7)</f>
        <v>60</v>
      </c>
      <c r="L28" s="2">
        <f>SUM($F7:L7)</f>
        <v>76</v>
      </c>
      <c r="M28" s="2">
        <f>SUM($F7:M7)</f>
        <v>94</v>
      </c>
      <c r="N28" s="2">
        <f>SUM($F7:N7)</f>
        <v>112</v>
      </c>
      <c r="O28" s="2">
        <f>SUM($F7:O7)</f>
        <v>128</v>
      </c>
      <c r="P28" s="2">
        <f>SUM($F7:P7)</f>
        <v>144</v>
      </c>
      <c r="Q28" s="2">
        <f>SUM($F7:Q7)</f>
        <v>154</v>
      </c>
      <c r="R28" s="2">
        <f>SUM($F7:R7)</f>
        <v>158</v>
      </c>
      <c r="S28" s="2">
        <f>SUM($F7:S7)</f>
        <v>174</v>
      </c>
      <c r="T28" s="2">
        <f>SUM($F7:T7)</f>
        <v>184</v>
      </c>
      <c r="U28" s="2">
        <f>SUM($F7:U7)</f>
        <v>202</v>
      </c>
      <c r="V28" s="2"/>
    </row>
    <row r="29" spans="1:28">
      <c r="A29" s="8"/>
      <c r="B29" s="5" t="s">
        <v>22</v>
      </c>
      <c r="D29" s="2"/>
      <c r="F29" s="2">
        <f>SUM($F8:F8)</f>
        <v>10</v>
      </c>
      <c r="G29" s="2">
        <f>SUM($F8:G8)</f>
        <v>20</v>
      </c>
      <c r="H29" s="2">
        <f>SUM($F8:H8)</f>
        <v>36</v>
      </c>
      <c r="I29" s="2">
        <f>SUM($F8:I8)</f>
        <v>52</v>
      </c>
      <c r="J29" s="2">
        <f>SUM($F8:J8)</f>
        <v>62</v>
      </c>
      <c r="K29" s="2">
        <f>SUM($F8:K8)</f>
        <v>82</v>
      </c>
      <c r="L29" s="2">
        <f>SUM($F8:L8)</f>
        <v>100</v>
      </c>
      <c r="M29" s="2">
        <f>SUM($F8:M8)</f>
        <v>120</v>
      </c>
      <c r="N29" s="2">
        <f>SUM($F8:N8)</f>
        <v>130</v>
      </c>
      <c r="O29" s="2">
        <f>SUM($F8:O8)</f>
        <v>146</v>
      </c>
      <c r="P29" s="2">
        <f>SUM($F8:P8)</f>
        <v>162</v>
      </c>
      <c r="Q29" s="2">
        <f>SUM($F8:Q8)</f>
        <v>166</v>
      </c>
      <c r="R29" s="2">
        <f>SUM($F8:R8)</f>
        <v>182</v>
      </c>
      <c r="S29" s="2">
        <f>SUM($F8:S8)</f>
        <v>198</v>
      </c>
      <c r="T29" s="2">
        <f>SUM($F8:T8)</f>
        <v>198</v>
      </c>
      <c r="U29" s="2">
        <f>SUM($F8:U8)</f>
        <v>198</v>
      </c>
      <c r="V29" s="2"/>
    </row>
    <row r="30" spans="1:28">
      <c r="F30" s="2">
        <f>SUM($F9:F9)</f>
        <v>0</v>
      </c>
      <c r="G30" s="2">
        <f>SUM($F9:G9)</f>
        <v>10</v>
      </c>
      <c r="H30" s="2">
        <f>SUM($F9:H9)</f>
        <v>26</v>
      </c>
      <c r="I30" s="2">
        <f>SUM($F9:I9)</f>
        <v>42</v>
      </c>
      <c r="J30" s="2">
        <f>SUM($F9:J9)</f>
        <v>52</v>
      </c>
      <c r="K30" s="2">
        <f>SUM($F9:K9)</f>
        <v>68</v>
      </c>
      <c r="L30" s="2">
        <f>SUM($F9:L9)</f>
        <v>84</v>
      </c>
      <c r="M30" s="2">
        <f>SUM($F9:M9)</f>
        <v>104</v>
      </c>
      <c r="N30" s="2">
        <f>SUM($F9:N9)</f>
        <v>104</v>
      </c>
      <c r="O30" s="2">
        <f>SUM($F9:O9)</f>
        <v>120</v>
      </c>
      <c r="P30" s="2">
        <f>SUM($F9:P9)</f>
        <v>140</v>
      </c>
      <c r="Q30" s="2">
        <f>SUM($F9:Q9)</f>
        <v>156</v>
      </c>
      <c r="R30" s="2">
        <f>SUM($F9:R9)</f>
        <v>172</v>
      </c>
      <c r="S30" s="2">
        <f>SUM($F9:S9)</f>
        <v>188</v>
      </c>
      <c r="T30" s="2">
        <f>SUM($F9:T9)</f>
        <v>192</v>
      </c>
      <c r="U30" s="2">
        <f>SUM($F9:U9)</f>
        <v>196</v>
      </c>
      <c r="V30" s="2"/>
    </row>
    <row r="31" spans="1:28">
      <c r="F31" s="2">
        <f>SUM($F10:F10)</f>
        <v>16</v>
      </c>
      <c r="G31" s="2">
        <f>SUM($F10:G10)</f>
        <v>26</v>
      </c>
      <c r="H31" s="2">
        <f>SUM($F10:H10)</f>
        <v>36</v>
      </c>
      <c r="I31" s="2">
        <f>SUM($F10:I10)</f>
        <v>52</v>
      </c>
      <c r="J31" s="2">
        <f>SUM($F10:J10)</f>
        <v>52</v>
      </c>
      <c r="K31" s="2">
        <f>SUM($F10:K10)</f>
        <v>62</v>
      </c>
      <c r="L31" s="2">
        <f>SUM($F10:L10)</f>
        <v>78</v>
      </c>
      <c r="M31" s="2">
        <f>SUM($F10:M10)</f>
        <v>96</v>
      </c>
      <c r="N31" s="2">
        <f>SUM($F10:N10)</f>
        <v>112</v>
      </c>
      <c r="O31" s="2">
        <f>SUM($F10:O10)</f>
        <v>122</v>
      </c>
      <c r="P31" s="2">
        <f>SUM($F10:P10)</f>
        <v>132</v>
      </c>
      <c r="Q31" s="2">
        <f>SUM($F10:Q10)</f>
        <v>148</v>
      </c>
      <c r="R31" s="2">
        <f>SUM($F10:R10)</f>
        <v>158</v>
      </c>
      <c r="S31" s="2">
        <f>SUM($F10:S10)</f>
        <v>174</v>
      </c>
      <c r="T31" s="2">
        <f>SUM($F10:T10)</f>
        <v>174</v>
      </c>
      <c r="U31" s="2">
        <f>SUM($F10:U10)</f>
        <v>192</v>
      </c>
      <c r="V31" s="2"/>
    </row>
    <row r="32" spans="1:28">
      <c r="F32" s="2">
        <f>SUM($F11:F11)</f>
        <v>16</v>
      </c>
      <c r="G32" s="2">
        <f>SUM($F11:G11)</f>
        <v>32</v>
      </c>
      <c r="H32" s="2">
        <f>SUM($F11:H11)</f>
        <v>42</v>
      </c>
      <c r="I32" s="2">
        <f>SUM($F11:I11)</f>
        <v>52</v>
      </c>
      <c r="J32" s="2">
        <f>SUM($F11:J11)</f>
        <v>68</v>
      </c>
      <c r="K32" s="2">
        <f>SUM($F11:K11)</f>
        <v>84</v>
      </c>
      <c r="L32" s="2">
        <f>SUM($F11:L11)</f>
        <v>94</v>
      </c>
      <c r="M32" s="2">
        <f>SUM($F11:M11)</f>
        <v>112</v>
      </c>
      <c r="N32" s="2">
        <f>SUM($F11:N11)</f>
        <v>116</v>
      </c>
      <c r="O32" s="2">
        <f>SUM($F11:O11)</f>
        <v>132</v>
      </c>
      <c r="P32" s="2">
        <f>SUM($F11:P11)</f>
        <v>148</v>
      </c>
      <c r="Q32" s="2">
        <f>SUM($F11:Q11)</f>
        <v>148</v>
      </c>
      <c r="R32" s="2">
        <f>SUM($F11:R11)</f>
        <v>162</v>
      </c>
      <c r="S32" s="2">
        <f>SUM($F11:S11)</f>
        <v>172</v>
      </c>
      <c r="T32" s="2">
        <f>SUM($F11:T11)</f>
        <v>182</v>
      </c>
      <c r="U32" s="2">
        <f>SUM($F11:U11)</f>
        <v>182</v>
      </c>
      <c r="V32" s="2"/>
    </row>
    <row r="33" spans="5:22">
      <c r="F33" s="2">
        <f>SUM($F12:F12)</f>
        <v>4</v>
      </c>
      <c r="G33" s="2">
        <f>SUM($F12:G12)</f>
        <v>14</v>
      </c>
      <c r="H33" s="2">
        <f>SUM($F12:H12)</f>
        <v>34</v>
      </c>
      <c r="I33" s="2">
        <f>SUM($F12:I12)</f>
        <v>52</v>
      </c>
      <c r="J33" s="2">
        <f>SUM($F12:J12)</f>
        <v>56</v>
      </c>
      <c r="K33" s="2">
        <f>SUM($F12:K12)</f>
        <v>72</v>
      </c>
      <c r="L33" s="2">
        <f>SUM($F12:L12)</f>
        <v>88</v>
      </c>
      <c r="M33" s="2">
        <f>SUM($F12:M12)</f>
        <v>106</v>
      </c>
      <c r="N33" s="2">
        <f>SUM($F12:N12)</f>
        <v>116</v>
      </c>
      <c r="O33" s="2">
        <f>SUM($F12:O12)</f>
        <v>132</v>
      </c>
      <c r="P33" s="2">
        <f>SUM($F12:P12)</f>
        <v>132</v>
      </c>
      <c r="Q33" s="2">
        <f>SUM($F12:Q12)</f>
        <v>148</v>
      </c>
      <c r="R33" s="2">
        <f>SUM($F12:R12)</f>
        <v>164</v>
      </c>
      <c r="S33" s="2">
        <f>SUM($F12:S12)</f>
        <v>168</v>
      </c>
      <c r="T33" s="2">
        <f>SUM($F12:T12)</f>
        <v>168</v>
      </c>
      <c r="U33" s="2">
        <f>SUM($F12:U12)</f>
        <v>168</v>
      </c>
      <c r="V33" s="2"/>
    </row>
    <row r="34" spans="5:22">
      <c r="F34" s="2">
        <f>SUM($F13:F13)</f>
        <v>16</v>
      </c>
      <c r="G34" s="2">
        <f>SUM($F13:G13)</f>
        <v>32</v>
      </c>
      <c r="H34" s="2">
        <f>SUM($F13:H13)</f>
        <v>42</v>
      </c>
      <c r="I34" s="2">
        <f>SUM($F13:I13)</f>
        <v>52</v>
      </c>
      <c r="J34" s="2">
        <f>SUM($F13:J13)</f>
        <v>68</v>
      </c>
      <c r="K34" s="2">
        <f>SUM($F13:K13)</f>
        <v>84</v>
      </c>
      <c r="L34" s="2">
        <f>SUM($F13:L13)</f>
        <v>94</v>
      </c>
      <c r="M34" s="2">
        <f>SUM($F13:M13)</f>
        <v>112</v>
      </c>
      <c r="N34" s="2">
        <f>SUM($F13:N13)</f>
        <v>112</v>
      </c>
      <c r="O34" s="2">
        <f>SUM($F13:O13)</f>
        <v>126</v>
      </c>
      <c r="P34" s="2">
        <f>SUM($F13:P13)</f>
        <v>136</v>
      </c>
      <c r="Q34" s="2">
        <f>SUM($F13:Q13)</f>
        <v>136</v>
      </c>
      <c r="R34" s="2">
        <f>SUM($F13:R13)</f>
        <v>152</v>
      </c>
      <c r="S34" s="2">
        <f>SUM($F13:S13)</f>
        <v>152</v>
      </c>
      <c r="T34" s="2">
        <f>SUM($F13:T13)</f>
        <v>152</v>
      </c>
      <c r="U34" s="2">
        <f>SUM($F13:U13)</f>
        <v>168</v>
      </c>
      <c r="V34" s="2"/>
    </row>
    <row r="35" spans="5:22">
      <c r="F35" s="2">
        <f>SUM($F14:F14)</f>
        <v>16</v>
      </c>
      <c r="G35" s="2">
        <f>SUM($F14:G14)</f>
        <v>16</v>
      </c>
      <c r="H35" s="2">
        <f>SUM($F14:H14)</f>
        <v>26</v>
      </c>
      <c r="I35" s="2">
        <f>SUM($F14:I14)</f>
        <v>36</v>
      </c>
      <c r="J35" s="2">
        <f>SUM($F14:J14)</f>
        <v>36</v>
      </c>
      <c r="K35" s="2">
        <f>SUM($F14:K14)</f>
        <v>40</v>
      </c>
      <c r="L35" s="2">
        <f>SUM($F14:L14)</f>
        <v>50</v>
      </c>
      <c r="M35" s="2">
        <f>SUM($F14:M14)</f>
        <v>66</v>
      </c>
      <c r="N35" s="2">
        <f>SUM($F14:N14)</f>
        <v>82</v>
      </c>
      <c r="O35" s="2">
        <f>SUM($F14:O14)</f>
        <v>102</v>
      </c>
      <c r="P35" s="2">
        <f>SUM($F14:P14)</f>
        <v>118</v>
      </c>
      <c r="Q35" s="2">
        <f>SUM($F14:Q14)</f>
        <v>118</v>
      </c>
      <c r="R35" s="2">
        <f>SUM($F14:R14)</f>
        <v>134</v>
      </c>
      <c r="S35" s="2">
        <f>SUM($F14:S14)</f>
        <v>150</v>
      </c>
      <c r="T35" s="2">
        <f>SUM($F14:T14)</f>
        <v>150</v>
      </c>
      <c r="U35" s="2">
        <f>SUM($F14:U14)</f>
        <v>150</v>
      </c>
      <c r="V35" s="2"/>
    </row>
    <row r="36" spans="5:22">
      <c r="F36" s="2">
        <f>SUM($F15:F15)</f>
        <v>16</v>
      </c>
      <c r="G36" s="2">
        <f>SUM($F15:G15)</f>
        <v>34</v>
      </c>
      <c r="H36" s="2">
        <f>SUM($F15:H15)</f>
        <v>50</v>
      </c>
      <c r="I36" s="2">
        <f>SUM($F15:I15)</f>
        <v>66</v>
      </c>
      <c r="J36" s="2">
        <f>SUM($F15:J15)</f>
        <v>66</v>
      </c>
      <c r="K36" s="2">
        <f>SUM($F15:K15)</f>
        <v>70</v>
      </c>
      <c r="L36" s="2">
        <f>SUM($F15:L15)</f>
        <v>86</v>
      </c>
      <c r="M36" s="2">
        <f>SUM($F15:M15)</f>
        <v>96</v>
      </c>
      <c r="N36" s="2">
        <f>SUM($F15:N15)</f>
        <v>106</v>
      </c>
      <c r="O36" s="2">
        <f>SUM($F15:O15)</f>
        <v>122</v>
      </c>
      <c r="P36" s="2">
        <f>SUM($F15:P15)</f>
        <v>138</v>
      </c>
      <c r="Q36" s="2">
        <f>SUM($F15:Q15)</f>
        <v>138</v>
      </c>
      <c r="R36" s="2">
        <f>SUM($F15:R15)</f>
        <v>138</v>
      </c>
      <c r="S36" s="2">
        <f>SUM($F15:S15)</f>
        <v>138</v>
      </c>
      <c r="T36" s="2">
        <f>SUM($F15:T15)</f>
        <v>138</v>
      </c>
      <c r="U36" s="2">
        <f>SUM($F15:U15)</f>
        <v>148</v>
      </c>
      <c r="V36" s="2"/>
    </row>
    <row r="37" spans="5:22">
      <c r="F37" s="2">
        <f>SUM($F16:F16)</f>
        <v>0</v>
      </c>
      <c r="G37" s="2">
        <f>SUM($F16:G16)</f>
        <v>12</v>
      </c>
      <c r="H37" s="2">
        <f>SUM($F16:H16)</f>
        <v>28</v>
      </c>
      <c r="I37" s="2">
        <f>SUM($F16:I16)</f>
        <v>38</v>
      </c>
      <c r="J37" s="2">
        <f>SUM($F16:J16)</f>
        <v>52</v>
      </c>
      <c r="K37" s="2">
        <f>SUM($F16:K16)</f>
        <v>68</v>
      </c>
      <c r="L37" s="2">
        <f>SUM($F16:L16)</f>
        <v>68</v>
      </c>
      <c r="M37" s="2">
        <f>SUM($F16:M16)</f>
        <v>86</v>
      </c>
      <c r="N37" s="2">
        <f>SUM($F16:N16)</f>
        <v>86</v>
      </c>
      <c r="O37" s="2">
        <f>SUM($F16:O16)</f>
        <v>102</v>
      </c>
      <c r="P37" s="2">
        <f>SUM($F16:P16)</f>
        <v>102</v>
      </c>
      <c r="Q37" s="2">
        <f>SUM($F16:Q16)</f>
        <v>118</v>
      </c>
      <c r="R37" s="2">
        <f>SUM($F16:R16)</f>
        <v>122</v>
      </c>
      <c r="S37" s="2">
        <f>SUM($F16:S16)</f>
        <v>132</v>
      </c>
      <c r="T37" s="2">
        <f>SUM($F16:T16)</f>
        <v>132</v>
      </c>
      <c r="U37" s="2">
        <f>SUM($F16:U16)</f>
        <v>132</v>
      </c>
      <c r="V37" s="2"/>
    </row>
    <row r="38" spans="5:22">
      <c r="F38" s="2">
        <f>SUM($F17:F17)</f>
        <v>0</v>
      </c>
      <c r="G38" s="2">
        <f>SUM($F17:G17)</f>
        <v>0</v>
      </c>
      <c r="H38" s="2">
        <f>SUM($F17:H17)</f>
        <v>16</v>
      </c>
      <c r="I38" s="2">
        <f>SUM($F17:I17)</f>
        <v>34</v>
      </c>
      <c r="J38" s="2">
        <f>SUM($F17:J17)</f>
        <v>34</v>
      </c>
      <c r="K38" s="2">
        <f>SUM($F17:K17)</f>
        <v>38</v>
      </c>
      <c r="L38" s="2">
        <f>SUM($F17:L17)</f>
        <v>48</v>
      </c>
      <c r="M38" s="2">
        <f>SUM($F17:M17)</f>
        <v>66</v>
      </c>
      <c r="N38" s="2">
        <f>SUM($F17:N17)</f>
        <v>76</v>
      </c>
      <c r="O38" s="2">
        <f>SUM($F17:O17)</f>
        <v>92</v>
      </c>
      <c r="P38" s="2">
        <f>SUM($F17:P17)</f>
        <v>92</v>
      </c>
      <c r="Q38" s="2">
        <f>SUM($F17:Q17)</f>
        <v>108</v>
      </c>
      <c r="R38" s="2">
        <f>SUM($F17:R17)</f>
        <v>118</v>
      </c>
      <c r="S38" s="2">
        <f>SUM($F17:S17)</f>
        <v>118</v>
      </c>
      <c r="T38" s="2">
        <f>SUM($F17:T17)</f>
        <v>118</v>
      </c>
      <c r="U38" s="2">
        <f>SUM($F17:U17)</f>
        <v>128</v>
      </c>
      <c r="V38" s="2"/>
    </row>
    <row r="39" spans="5:22">
      <c r="F39" s="2">
        <f>SUM($F18:F18)</f>
        <v>0</v>
      </c>
      <c r="G39" s="2">
        <f>SUM($F18:G18)</f>
        <v>0</v>
      </c>
      <c r="H39" s="2">
        <f>SUM($F18:H18)</f>
        <v>10</v>
      </c>
      <c r="I39" s="2">
        <f>SUM($F18:I18)</f>
        <v>20</v>
      </c>
      <c r="J39" s="2">
        <f>SUM($F18:J18)</f>
        <v>24</v>
      </c>
      <c r="K39" s="2">
        <f>SUM($F18:K18)</f>
        <v>28</v>
      </c>
      <c r="L39" s="2">
        <f>SUM($F18:L18)</f>
        <v>32</v>
      </c>
      <c r="M39" s="2">
        <f>SUM($F18:M18)</f>
        <v>36</v>
      </c>
      <c r="N39" s="2">
        <f>SUM($F18:N18)</f>
        <v>36</v>
      </c>
      <c r="O39" s="2">
        <f>SUM($F18:O18)</f>
        <v>52</v>
      </c>
      <c r="P39" s="2">
        <f>SUM($F18:P18)</f>
        <v>68</v>
      </c>
      <c r="Q39" s="2">
        <f>SUM($F18:Q18)</f>
        <v>84</v>
      </c>
      <c r="R39" s="2">
        <f>SUM($F18:R18)</f>
        <v>88</v>
      </c>
      <c r="S39" s="2">
        <f>SUM($F18:S18)</f>
        <v>88</v>
      </c>
      <c r="T39" s="2">
        <f>SUM($F18:T18)</f>
        <v>88</v>
      </c>
      <c r="U39" s="2">
        <f>SUM($F18:U18)</f>
        <v>88</v>
      </c>
      <c r="V39" s="2"/>
    </row>
    <row r="40" spans="5:22">
      <c r="F40" s="2">
        <f>MAX(F24:F39)</f>
        <v>20</v>
      </c>
      <c r="G40" s="2">
        <f t="shared" ref="G40:U40" si="20">MAX(G24:G39)</f>
        <v>40</v>
      </c>
      <c r="H40" s="2">
        <f t="shared" si="20"/>
        <v>58</v>
      </c>
      <c r="I40" s="2">
        <f t="shared" si="20"/>
        <v>74</v>
      </c>
      <c r="J40" s="2">
        <f t="shared" si="20"/>
        <v>94</v>
      </c>
      <c r="K40" s="2">
        <f t="shared" si="20"/>
        <v>104</v>
      </c>
      <c r="L40" s="2">
        <f t="shared" si="20"/>
        <v>120</v>
      </c>
      <c r="M40" s="2">
        <f t="shared" si="20"/>
        <v>138</v>
      </c>
      <c r="N40" s="2">
        <f t="shared" si="20"/>
        <v>154</v>
      </c>
      <c r="O40" s="2">
        <f t="shared" si="20"/>
        <v>174</v>
      </c>
      <c r="P40" s="2">
        <f t="shared" si="20"/>
        <v>178</v>
      </c>
      <c r="Q40" s="2">
        <f t="shared" si="20"/>
        <v>182</v>
      </c>
      <c r="R40" s="2">
        <f t="shared" si="20"/>
        <v>202</v>
      </c>
      <c r="S40" s="2">
        <f t="shared" si="20"/>
        <v>218</v>
      </c>
      <c r="T40" s="2">
        <f t="shared" si="20"/>
        <v>228</v>
      </c>
      <c r="U40" s="2">
        <f t="shared" si="20"/>
        <v>240</v>
      </c>
      <c r="V40" s="2"/>
    </row>
    <row r="42" spans="5:22">
      <c r="E42" s="1" t="str">
        <f>B3</f>
        <v>Paweł Kikel</v>
      </c>
      <c r="F42" s="10">
        <f t="shared" ref="F42:R42" si="21">F24/F$40</f>
        <v>1</v>
      </c>
      <c r="G42" s="10">
        <f t="shared" si="21"/>
        <v>1</v>
      </c>
      <c r="H42" s="10">
        <f t="shared" si="21"/>
        <v>0.93103448275862066</v>
      </c>
      <c r="I42" s="10">
        <f t="shared" si="21"/>
        <v>0.97297297297297303</v>
      </c>
      <c r="J42" s="10">
        <f t="shared" si="21"/>
        <v>0.93617021276595747</v>
      </c>
      <c r="K42" s="10">
        <f t="shared" si="21"/>
        <v>1</v>
      </c>
      <c r="L42" s="10">
        <f t="shared" si="21"/>
        <v>1</v>
      </c>
      <c r="M42" s="10">
        <f t="shared" si="21"/>
        <v>1</v>
      </c>
      <c r="N42" s="10">
        <f t="shared" si="21"/>
        <v>1</v>
      </c>
      <c r="O42" s="10">
        <f t="shared" si="21"/>
        <v>1</v>
      </c>
      <c r="P42" s="10">
        <f t="shared" si="21"/>
        <v>1</v>
      </c>
      <c r="Q42" s="10">
        <f t="shared" si="21"/>
        <v>1</v>
      </c>
      <c r="R42" s="10">
        <f t="shared" si="21"/>
        <v>1</v>
      </c>
      <c r="S42" s="10">
        <f t="shared" ref="S42:U42" si="22">S24/S$40</f>
        <v>1</v>
      </c>
      <c r="T42" s="10">
        <f t="shared" si="22"/>
        <v>1</v>
      </c>
      <c r="U42" s="10">
        <f t="shared" si="22"/>
        <v>1</v>
      </c>
      <c r="V42" s="10"/>
    </row>
    <row r="43" spans="5:22">
      <c r="E43" s="1" t="str">
        <f t="shared" ref="E43:E57" si="23">B4</f>
        <v>Rafał Augusewicz</v>
      </c>
      <c r="F43" s="10">
        <f t="shared" ref="F43:R43" si="24">F25/F$40</f>
        <v>0.5</v>
      </c>
      <c r="G43" s="10">
        <f t="shared" si="24"/>
        <v>0.7</v>
      </c>
      <c r="H43" s="10">
        <f t="shared" si="24"/>
        <v>0.65517241379310343</v>
      </c>
      <c r="I43" s="10">
        <f t="shared" si="24"/>
        <v>0.7567567567567568</v>
      </c>
      <c r="J43" s="10">
        <f t="shared" si="24"/>
        <v>0.7021276595744681</v>
      </c>
      <c r="K43" s="10">
        <f t="shared" si="24"/>
        <v>0.80769230769230771</v>
      </c>
      <c r="L43" s="10">
        <f t="shared" si="24"/>
        <v>0.83333333333333337</v>
      </c>
      <c r="M43" s="10">
        <f t="shared" si="24"/>
        <v>0.81159420289855078</v>
      </c>
      <c r="N43" s="10">
        <f t="shared" si="24"/>
        <v>0.83116883116883122</v>
      </c>
      <c r="O43" s="10">
        <f t="shared" si="24"/>
        <v>0.82758620689655171</v>
      </c>
      <c r="P43" s="10">
        <f t="shared" si="24"/>
        <v>0.898876404494382</v>
      </c>
      <c r="Q43" s="10">
        <f t="shared" si="24"/>
        <v>0.96703296703296704</v>
      </c>
      <c r="R43" s="10">
        <f t="shared" si="24"/>
        <v>0.93069306930693074</v>
      </c>
      <c r="S43" s="10">
        <f t="shared" ref="S43:U43" si="25">S25/S$40</f>
        <v>0.95412844036697253</v>
      </c>
      <c r="T43" s="10">
        <f t="shared" si="25"/>
        <v>0.95614035087719296</v>
      </c>
      <c r="U43" s="10">
        <f t="shared" si="25"/>
        <v>0.95833333333333337</v>
      </c>
      <c r="V43" s="10"/>
    </row>
    <row r="44" spans="5:22">
      <c r="E44" s="1" t="str">
        <f t="shared" si="23"/>
        <v>Robert "Stanley" Stańczyk</v>
      </c>
      <c r="F44" s="10">
        <f t="shared" ref="F44:R44" si="26">F26/F$40</f>
        <v>1</v>
      </c>
      <c r="G44" s="10">
        <f t="shared" si="26"/>
        <v>0.95</v>
      </c>
      <c r="H44" s="10">
        <f t="shared" si="26"/>
        <v>1</v>
      </c>
      <c r="I44" s="10">
        <f t="shared" si="26"/>
        <v>1</v>
      </c>
      <c r="J44" s="10">
        <f t="shared" si="26"/>
        <v>1</v>
      </c>
      <c r="K44" s="10">
        <f t="shared" si="26"/>
        <v>0.96153846153846156</v>
      </c>
      <c r="L44" s="10">
        <f t="shared" si="26"/>
        <v>0.96666666666666667</v>
      </c>
      <c r="M44" s="10">
        <f t="shared" si="26"/>
        <v>0.98550724637681164</v>
      </c>
      <c r="N44" s="10">
        <f t="shared" si="26"/>
        <v>0.98701298701298701</v>
      </c>
      <c r="O44" s="10">
        <f t="shared" si="26"/>
        <v>0.96551724137931039</v>
      </c>
      <c r="P44" s="10">
        <f t="shared" si="26"/>
        <v>0.9662921348314607</v>
      </c>
      <c r="Q44" s="10">
        <f t="shared" si="26"/>
        <v>0.96703296703296704</v>
      </c>
      <c r="R44" s="10">
        <f t="shared" si="26"/>
        <v>0.92079207920792083</v>
      </c>
      <c r="S44" s="10">
        <f t="shared" ref="S44:U44" si="27">S26/S$40</f>
        <v>0.8990825688073395</v>
      </c>
      <c r="T44" s="10">
        <f t="shared" si="27"/>
        <v>0.90350877192982459</v>
      </c>
      <c r="U44" s="10">
        <f t="shared" si="27"/>
        <v>0.92500000000000004</v>
      </c>
      <c r="V44" s="10"/>
    </row>
    <row r="45" spans="5:22">
      <c r="E45" s="1" t="str">
        <f t="shared" si="23"/>
        <v>Krzysztof "FAZIK" Brzeziński</v>
      </c>
      <c r="F45" s="10">
        <f t="shared" ref="F45:R45" si="28">F27/F$40</f>
        <v>0.2</v>
      </c>
      <c r="G45" s="10">
        <f t="shared" si="28"/>
        <v>0.5</v>
      </c>
      <c r="H45" s="10">
        <f t="shared" si="28"/>
        <v>0.68965517241379315</v>
      </c>
      <c r="I45" s="10">
        <f t="shared" si="28"/>
        <v>0.7567567567567568</v>
      </c>
      <c r="J45" s="10">
        <f t="shared" si="28"/>
        <v>0.7021276595744681</v>
      </c>
      <c r="K45" s="10">
        <f t="shared" si="28"/>
        <v>0.78846153846153844</v>
      </c>
      <c r="L45" s="10">
        <f t="shared" si="28"/>
        <v>0.81666666666666665</v>
      </c>
      <c r="M45" s="10">
        <f t="shared" si="28"/>
        <v>0.85507246376811596</v>
      </c>
      <c r="N45" s="10">
        <f t="shared" si="28"/>
        <v>0.87012987012987009</v>
      </c>
      <c r="O45" s="10">
        <f t="shared" si="28"/>
        <v>0.83908045977011492</v>
      </c>
      <c r="P45" s="10">
        <f t="shared" si="28"/>
        <v>0.93258426966292129</v>
      </c>
      <c r="Q45" s="10">
        <f t="shared" si="28"/>
        <v>0.91208791208791207</v>
      </c>
      <c r="R45" s="10">
        <f t="shared" si="28"/>
        <v>0.87128712871287128</v>
      </c>
      <c r="S45" s="10">
        <f t="shared" ref="S45:U45" si="29">S27/S$40</f>
        <v>0.88073394495412849</v>
      </c>
      <c r="T45" s="10">
        <f t="shared" si="29"/>
        <v>0.84210526315789469</v>
      </c>
      <c r="U45" s="10">
        <f t="shared" si="29"/>
        <v>0.8666666666666667</v>
      </c>
      <c r="V45" s="10"/>
    </row>
    <row r="46" spans="5:22">
      <c r="E46" s="1" t="str">
        <f t="shared" si="23"/>
        <v>Jolanta "Fox" Lisowska</v>
      </c>
      <c r="F46" s="10">
        <f t="shared" ref="F46:R46" si="30">F28/F$40</f>
        <v>0.2</v>
      </c>
      <c r="G46" s="10">
        <f t="shared" si="30"/>
        <v>0.2</v>
      </c>
      <c r="H46" s="10">
        <f t="shared" si="30"/>
        <v>0.27586206896551724</v>
      </c>
      <c r="I46" s="10">
        <f t="shared" si="30"/>
        <v>0.45945945945945948</v>
      </c>
      <c r="J46" s="10">
        <f t="shared" si="30"/>
        <v>0.53191489361702127</v>
      </c>
      <c r="K46" s="10">
        <f t="shared" si="30"/>
        <v>0.57692307692307687</v>
      </c>
      <c r="L46" s="10">
        <f t="shared" si="30"/>
        <v>0.6333333333333333</v>
      </c>
      <c r="M46" s="10">
        <f t="shared" si="30"/>
        <v>0.6811594202898551</v>
      </c>
      <c r="N46" s="10">
        <f t="shared" si="30"/>
        <v>0.72727272727272729</v>
      </c>
      <c r="O46" s="10">
        <f t="shared" si="30"/>
        <v>0.73563218390804597</v>
      </c>
      <c r="P46" s="10">
        <f t="shared" si="30"/>
        <v>0.8089887640449438</v>
      </c>
      <c r="Q46" s="10">
        <f t="shared" si="30"/>
        <v>0.84615384615384615</v>
      </c>
      <c r="R46" s="10">
        <f t="shared" si="30"/>
        <v>0.78217821782178221</v>
      </c>
      <c r="S46" s="10">
        <f t="shared" ref="S46:U46" si="31">S28/S$40</f>
        <v>0.79816513761467889</v>
      </c>
      <c r="T46" s="10">
        <f t="shared" si="31"/>
        <v>0.80701754385964908</v>
      </c>
      <c r="U46" s="10">
        <f t="shared" si="31"/>
        <v>0.84166666666666667</v>
      </c>
      <c r="V46" s="10"/>
    </row>
    <row r="47" spans="5:22">
      <c r="E47" s="1" t="str">
        <f t="shared" si="23"/>
        <v>Leszek "Haris" Jęczkowski</v>
      </c>
      <c r="F47" s="10">
        <f t="shared" ref="F47:R47" si="32">F29/F$40</f>
        <v>0.5</v>
      </c>
      <c r="G47" s="10">
        <f t="shared" si="32"/>
        <v>0.5</v>
      </c>
      <c r="H47" s="10">
        <f t="shared" si="32"/>
        <v>0.62068965517241381</v>
      </c>
      <c r="I47" s="10">
        <f t="shared" si="32"/>
        <v>0.70270270270270274</v>
      </c>
      <c r="J47" s="10">
        <f t="shared" si="32"/>
        <v>0.65957446808510634</v>
      </c>
      <c r="K47" s="10">
        <f t="shared" si="32"/>
        <v>0.78846153846153844</v>
      </c>
      <c r="L47" s="10">
        <f t="shared" si="32"/>
        <v>0.83333333333333337</v>
      </c>
      <c r="M47" s="10">
        <f t="shared" si="32"/>
        <v>0.86956521739130432</v>
      </c>
      <c r="N47" s="10">
        <f t="shared" si="32"/>
        <v>0.8441558441558441</v>
      </c>
      <c r="O47" s="10">
        <f t="shared" si="32"/>
        <v>0.83908045977011492</v>
      </c>
      <c r="P47" s="10">
        <f t="shared" si="32"/>
        <v>0.9101123595505618</v>
      </c>
      <c r="Q47" s="10">
        <f t="shared" si="32"/>
        <v>0.91208791208791207</v>
      </c>
      <c r="R47" s="10">
        <f t="shared" si="32"/>
        <v>0.90099009900990101</v>
      </c>
      <c r="S47" s="10">
        <f t="shared" ref="S47:U47" si="33">S29/S$40</f>
        <v>0.90825688073394495</v>
      </c>
      <c r="T47" s="10">
        <f t="shared" si="33"/>
        <v>0.86842105263157898</v>
      </c>
      <c r="U47" s="10">
        <f t="shared" si="33"/>
        <v>0.82499999999999996</v>
      </c>
      <c r="V47" s="10"/>
    </row>
    <row r="48" spans="5:22">
      <c r="E48" s="1" t="str">
        <f t="shared" si="23"/>
        <v>Kacper Zawalski</v>
      </c>
      <c r="F48" s="10">
        <f t="shared" ref="F48:R48" si="34">F30/F$40</f>
        <v>0</v>
      </c>
      <c r="G48" s="10">
        <f t="shared" si="34"/>
        <v>0.25</v>
      </c>
      <c r="H48" s="10">
        <f t="shared" si="34"/>
        <v>0.44827586206896552</v>
      </c>
      <c r="I48" s="10">
        <f t="shared" si="34"/>
        <v>0.56756756756756754</v>
      </c>
      <c r="J48" s="10">
        <f t="shared" si="34"/>
        <v>0.55319148936170215</v>
      </c>
      <c r="K48" s="10">
        <f t="shared" si="34"/>
        <v>0.65384615384615385</v>
      </c>
      <c r="L48" s="10">
        <f t="shared" si="34"/>
        <v>0.7</v>
      </c>
      <c r="M48" s="10">
        <f t="shared" si="34"/>
        <v>0.75362318840579712</v>
      </c>
      <c r="N48" s="10">
        <f t="shared" si="34"/>
        <v>0.67532467532467533</v>
      </c>
      <c r="O48" s="10">
        <f t="shared" si="34"/>
        <v>0.68965517241379315</v>
      </c>
      <c r="P48" s="10">
        <f t="shared" si="34"/>
        <v>0.7865168539325843</v>
      </c>
      <c r="Q48" s="10">
        <f t="shared" si="34"/>
        <v>0.8571428571428571</v>
      </c>
      <c r="R48" s="10">
        <f t="shared" si="34"/>
        <v>0.85148514851485146</v>
      </c>
      <c r="S48" s="10">
        <f t="shared" ref="S48:U48" si="35">S30/S$40</f>
        <v>0.86238532110091748</v>
      </c>
      <c r="T48" s="10">
        <f t="shared" si="35"/>
        <v>0.84210526315789469</v>
      </c>
      <c r="U48" s="10">
        <f t="shared" si="35"/>
        <v>0.81666666666666665</v>
      </c>
      <c r="V48" s="10"/>
    </row>
    <row r="49" spans="5:22">
      <c r="E49" s="1" t="str">
        <f t="shared" si="23"/>
        <v>Radosław "Shogun" Wiśniewski</v>
      </c>
      <c r="F49" s="10">
        <f t="shared" ref="F49:R49" si="36">F31/F$40</f>
        <v>0.8</v>
      </c>
      <c r="G49" s="10">
        <f t="shared" si="36"/>
        <v>0.65</v>
      </c>
      <c r="H49" s="10">
        <f t="shared" si="36"/>
        <v>0.62068965517241381</v>
      </c>
      <c r="I49" s="10">
        <f t="shared" si="36"/>
        <v>0.70270270270270274</v>
      </c>
      <c r="J49" s="10">
        <f t="shared" si="36"/>
        <v>0.55319148936170215</v>
      </c>
      <c r="K49" s="10">
        <f t="shared" si="36"/>
        <v>0.59615384615384615</v>
      </c>
      <c r="L49" s="10">
        <f t="shared" si="36"/>
        <v>0.65</v>
      </c>
      <c r="M49" s="10">
        <f t="shared" si="36"/>
        <v>0.69565217391304346</v>
      </c>
      <c r="N49" s="10">
        <f t="shared" si="36"/>
        <v>0.72727272727272729</v>
      </c>
      <c r="O49" s="10">
        <f t="shared" si="36"/>
        <v>0.70114942528735635</v>
      </c>
      <c r="P49" s="10">
        <f t="shared" si="36"/>
        <v>0.7415730337078652</v>
      </c>
      <c r="Q49" s="10">
        <f t="shared" si="36"/>
        <v>0.81318681318681318</v>
      </c>
      <c r="R49" s="10">
        <f t="shared" si="36"/>
        <v>0.78217821782178221</v>
      </c>
      <c r="S49" s="10">
        <f t="shared" ref="S49:U49" si="37">S31/S$40</f>
        <v>0.79816513761467889</v>
      </c>
      <c r="T49" s="10">
        <f t="shared" si="37"/>
        <v>0.76315789473684215</v>
      </c>
      <c r="U49" s="10">
        <f t="shared" si="37"/>
        <v>0.8</v>
      </c>
      <c r="V49" s="10"/>
    </row>
    <row r="50" spans="5:22">
      <c r="E50" s="1" t="str">
        <f t="shared" si="23"/>
        <v>Maciek Chmielewski</v>
      </c>
      <c r="F50" s="10">
        <f t="shared" ref="F50:R50" si="38">F32/F$40</f>
        <v>0.8</v>
      </c>
      <c r="G50" s="10">
        <f t="shared" si="38"/>
        <v>0.8</v>
      </c>
      <c r="H50" s="10">
        <f t="shared" si="38"/>
        <v>0.72413793103448276</v>
      </c>
      <c r="I50" s="10">
        <f t="shared" si="38"/>
        <v>0.70270270270270274</v>
      </c>
      <c r="J50" s="10">
        <f t="shared" si="38"/>
        <v>0.72340425531914898</v>
      </c>
      <c r="K50" s="10">
        <f t="shared" si="38"/>
        <v>0.80769230769230771</v>
      </c>
      <c r="L50" s="10">
        <f t="shared" si="38"/>
        <v>0.78333333333333333</v>
      </c>
      <c r="M50" s="10">
        <f t="shared" si="38"/>
        <v>0.81159420289855078</v>
      </c>
      <c r="N50" s="10">
        <f t="shared" si="38"/>
        <v>0.75324675324675328</v>
      </c>
      <c r="O50" s="10">
        <f t="shared" si="38"/>
        <v>0.75862068965517238</v>
      </c>
      <c r="P50" s="10">
        <f t="shared" si="38"/>
        <v>0.8314606741573034</v>
      </c>
      <c r="Q50" s="10">
        <f t="shared" si="38"/>
        <v>0.81318681318681318</v>
      </c>
      <c r="R50" s="10">
        <f t="shared" si="38"/>
        <v>0.80198019801980203</v>
      </c>
      <c r="S50" s="10">
        <f t="shared" ref="S50:U50" si="39">S32/S$40</f>
        <v>0.78899082568807344</v>
      </c>
      <c r="T50" s="10">
        <f t="shared" si="39"/>
        <v>0.79824561403508776</v>
      </c>
      <c r="U50" s="10">
        <f t="shared" si="39"/>
        <v>0.7583333333333333</v>
      </c>
      <c r="V50" s="10"/>
    </row>
    <row r="51" spans="5:22">
      <c r="E51" s="1" t="str">
        <f t="shared" si="23"/>
        <v>Marcin Walczak</v>
      </c>
      <c r="F51" s="10">
        <f t="shared" ref="F51:R51" si="40">F33/F$40</f>
        <v>0.2</v>
      </c>
      <c r="G51" s="10">
        <f t="shared" si="40"/>
        <v>0.35</v>
      </c>
      <c r="H51" s="10">
        <f t="shared" si="40"/>
        <v>0.58620689655172409</v>
      </c>
      <c r="I51" s="10">
        <f t="shared" si="40"/>
        <v>0.70270270270270274</v>
      </c>
      <c r="J51" s="10">
        <f t="shared" si="40"/>
        <v>0.5957446808510638</v>
      </c>
      <c r="K51" s="10">
        <f t="shared" si="40"/>
        <v>0.69230769230769229</v>
      </c>
      <c r="L51" s="10">
        <f t="shared" si="40"/>
        <v>0.73333333333333328</v>
      </c>
      <c r="M51" s="10">
        <f t="shared" si="40"/>
        <v>0.76811594202898548</v>
      </c>
      <c r="N51" s="10">
        <f t="shared" si="40"/>
        <v>0.75324675324675328</v>
      </c>
      <c r="O51" s="10">
        <f t="shared" si="40"/>
        <v>0.75862068965517238</v>
      </c>
      <c r="P51" s="10">
        <f t="shared" si="40"/>
        <v>0.7415730337078652</v>
      </c>
      <c r="Q51" s="10">
        <f t="shared" si="40"/>
        <v>0.81318681318681318</v>
      </c>
      <c r="R51" s="10">
        <f t="shared" si="40"/>
        <v>0.81188118811881194</v>
      </c>
      <c r="S51" s="10">
        <f t="shared" ref="S51:U51" si="41">S33/S$40</f>
        <v>0.77064220183486243</v>
      </c>
      <c r="T51" s="10">
        <f t="shared" si="41"/>
        <v>0.73684210526315785</v>
      </c>
      <c r="U51" s="10">
        <f t="shared" si="41"/>
        <v>0.7</v>
      </c>
      <c r="V51" s="10"/>
    </row>
    <row r="52" spans="5:22">
      <c r="E52" s="1" t="str">
        <f t="shared" si="23"/>
        <v>Kostiantyn Fedotov</v>
      </c>
      <c r="F52" s="10">
        <f t="shared" ref="F52:R52" si="42">F34/F$40</f>
        <v>0.8</v>
      </c>
      <c r="G52" s="10">
        <f t="shared" si="42"/>
        <v>0.8</v>
      </c>
      <c r="H52" s="10">
        <f t="shared" si="42"/>
        <v>0.72413793103448276</v>
      </c>
      <c r="I52" s="10">
        <f t="shared" si="42"/>
        <v>0.70270270270270274</v>
      </c>
      <c r="J52" s="10">
        <f t="shared" si="42"/>
        <v>0.72340425531914898</v>
      </c>
      <c r="K52" s="10">
        <f t="shared" si="42"/>
        <v>0.80769230769230771</v>
      </c>
      <c r="L52" s="10">
        <f t="shared" si="42"/>
        <v>0.78333333333333333</v>
      </c>
      <c r="M52" s="10">
        <f t="shared" si="42"/>
        <v>0.81159420289855078</v>
      </c>
      <c r="N52" s="10">
        <f t="shared" si="42"/>
        <v>0.72727272727272729</v>
      </c>
      <c r="O52" s="10">
        <f t="shared" si="42"/>
        <v>0.72413793103448276</v>
      </c>
      <c r="P52" s="10">
        <f t="shared" si="42"/>
        <v>0.7640449438202247</v>
      </c>
      <c r="Q52" s="10">
        <f t="shared" si="42"/>
        <v>0.74725274725274726</v>
      </c>
      <c r="R52" s="10">
        <f t="shared" si="42"/>
        <v>0.75247524752475248</v>
      </c>
      <c r="S52" s="10">
        <f t="shared" ref="S52:U52" si="43">S34/S$40</f>
        <v>0.69724770642201839</v>
      </c>
      <c r="T52" s="10">
        <f t="shared" si="43"/>
        <v>0.66666666666666663</v>
      </c>
      <c r="U52" s="10">
        <f t="shared" si="43"/>
        <v>0.7</v>
      </c>
      <c r="V52" s="10"/>
    </row>
    <row r="53" spans="5:22">
      <c r="E53" s="1" t="str">
        <f t="shared" si="23"/>
        <v>Paweł Bazylczyk</v>
      </c>
      <c r="F53" s="10">
        <f t="shared" ref="F53:R53" si="44">F35/F$40</f>
        <v>0.8</v>
      </c>
      <c r="G53" s="10">
        <f t="shared" si="44"/>
        <v>0.4</v>
      </c>
      <c r="H53" s="10">
        <f t="shared" si="44"/>
        <v>0.44827586206896552</v>
      </c>
      <c r="I53" s="10">
        <f t="shared" si="44"/>
        <v>0.48648648648648651</v>
      </c>
      <c r="J53" s="10">
        <f t="shared" si="44"/>
        <v>0.38297872340425532</v>
      </c>
      <c r="K53" s="10">
        <f t="shared" si="44"/>
        <v>0.38461538461538464</v>
      </c>
      <c r="L53" s="10">
        <f t="shared" si="44"/>
        <v>0.41666666666666669</v>
      </c>
      <c r="M53" s="10">
        <f t="shared" si="44"/>
        <v>0.47826086956521741</v>
      </c>
      <c r="N53" s="10">
        <f t="shared" si="44"/>
        <v>0.53246753246753242</v>
      </c>
      <c r="O53" s="10">
        <f t="shared" si="44"/>
        <v>0.58620689655172409</v>
      </c>
      <c r="P53" s="10">
        <f t="shared" si="44"/>
        <v>0.6629213483146067</v>
      </c>
      <c r="Q53" s="10">
        <f t="shared" si="44"/>
        <v>0.64835164835164838</v>
      </c>
      <c r="R53" s="10">
        <f t="shared" si="44"/>
        <v>0.6633663366336634</v>
      </c>
      <c r="S53" s="10">
        <f t="shared" ref="S53:U53" si="45">S35/S$40</f>
        <v>0.68807339449541283</v>
      </c>
      <c r="T53" s="10">
        <f t="shared" si="45"/>
        <v>0.65789473684210531</v>
      </c>
      <c r="U53" s="10">
        <f t="shared" si="45"/>
        <v>0.625</v>
      </c>
      <c r="V53" s="10"/>
    </row>
    <row r="54" spans="5:22">
      <c r="E54" s="1" t="str">
        <f t="shared" si="23"/>
        <v>Piotr Oroński</v>
      </c>
      <c r="F54" s="10">
        <f t="shared" ref="F54:R54" si="46">F36/F$40</f>
        <v>0.8</v>
      </c>
      <c r="G54" s="10">
        <f t="shared" si="46"/>
        <v>0.85</v>
      </c>
      <c r="H54" s="10">
        <f t="shared" si="46"/>
        <v>0.86206896551724133</v>
      </c>
      <c r="I54" s="10">
        <f t="shared" si="46"/>
        <v>0.89189189189189189</v>
      </c>
      <c r="J54" s="10">
        <f t="shared" si="46"/>
        <v>0.7021276595744681</v>
      </c>
      <c r="K54" s="10">
        <f t="shared" si="46"/>
        <v>0.67307692307692313</v>
      </c>
      <c r="L54" s="10">
        <f t="shared" si="46"/>
        <v>0.71666666666666667</v>
      </c>
      <c r="M54" s="10">
        <f t="shared" si="46"/>
        <v>0.69565217391304346</v>
      </c>
      <c r="N54" s="10">
        <f t="shared" si="46"/>
        <v>0.68831168831168832</v>
      </c>
      <c r="O54" s="10">
        <f t="shared" si="46"/>
        <v>0.70114942528735635</v>
      </c>
      <c r="P54" s="10">
        <f t="shared" si="46"/>
        <v>0.7752808988764045</v>
      </c>
      <c r="Q54" s="10">
        <f t="shared" si="46"/>
        <v>0.75824175824175821</v>
      </c>
      <c r="R54" s="10">
        <f t="shared" si="46"/>
        <v>0.68316831683168322</v>
      </c>
      <c r="S54" s="10">
        <f t="shared" ref="S54:U54" si="47">S36/S$40</f>
        <v>0.6330275229357798</v>
      </c>
      <c r="T54" s="10">
        <f t="shared" si="47"/>
        <v>0.60526315789473684</v>
      </c>
      <c r="U54" s="10">
        <f t="shared" si="47"/>
        <v>0.6166666666666667</v>
      </c>
      <c r="V54" s="10"/>
    </row>
    <row r="55" spans="5:22">
      <c r="E55" s="1" t="str">
        <f t="shared" si="23"/>
        <v>Iwona Orońska</v>
      </c>
      <c r="F55" s="10">
        <f t="shared" ref="F55:R55" si="48">F37/F$40</f>
        <v>0</v>
      </c>
      <c r="G55" s="10">
        <f t="shared" si="48"/>
        <v>0.3</v>
      </c>
      <c r="H55" s="10">
        <f t="shared" si="48"/>
        <v>0.48275862068965519</v>
      </c>
      <c r="I55" s="10">
        <f t="shared" si="48"/>
        <v>0.51351351351351349</v>
      </c>
      <c r="J55" s="10">
        <f t="shared" si="48"/>
        <v>0.55319148936170215</v>
      </c>
      <c r="K55" s="10">
        <f t="shared" si="48"/>
        <v>0.65384615384615385</v>
      </c>
      <c r="L55" s="10">
        <f t="shared" si="48"/>
        <v>0.56666666666666665</v>
      </c>
      <c r="M55" s="10">
        <f t="shared" si="48"/>
        <v>0.62318840579710144</v>
      </c>
      <c r="N55" s="10">
        <f t="shared" si="48"/>
        <v>0.55844155844155841</v>
      </c>
      <c r="O55" s="10">
        <f t="shared" si="48"/>
        <v>0.58620689655172409</v>
      </c>
      <c r="P55" s="10">
        <f t="shared" si="48"/>
        <v>0.5730337078651685</v>
      </c>
      <c r="Q55" s="10">
        <f t="shared" si="48"/>
        <v>0.64835164835164838</v>
      </c>
      <c r="R55" s="10">
        <f t="shared" si="48"/>
        <v>0.60396039603960394</v>
      </c>
      <c r="S55" s="10">
        <f t="shared" ref="S55:U55" si="49">S37/S$40</f>
        <v>0.60550458715596334</v>
      </c>
      <c r="T55" s="10">
        <f t="shared" si="49"/>
        <v>0.57894736842105265</v>
      </c>
      <c r="U55" s="10">
        <f t="shared" si="49"/>
        <v>0.55000000000000004</v>
      </c>
      <c r="V55" s="10"/>
    </row>
    <row r="56" spans="5:22">
      <c r="E56" s="1" t="str">
        <f t="shared" si="23"/>
        <v>Krystian Stępień</v>
      </c>
      <c r="F56" s="10">
        <f t="shared" ref="F56:U56" si="50">F38/F$40</f>
        <v>0</v>
      </c>
      <c r="G56" s="10">
        <f t="shared" si="50"/>
        <v>0</v>
      </c>
      <c r="H56" s="10">
        <f t="shared" si="50"/>
        <v>0.27586206896551724</v>
      </c>
      <c r="I56" s="10">
        <f t="shared" si="50"/>
        <v>0.45945945945945948</v>
      </c>
      <c r="J56" s="10">
        <f t="shared" si="50"/>
        <v>0.36170212765957449</v>
      </c>
      <c r="K56" s="10">
        <f t="shared" si="50"/>
        <v>0.36538461538461536</v>
      </c>
      <c r="L56" s="10">
        <f t="shared" si="50"/>
        <v>0.4</v>
      </c>
      <c r="M56" s="10">
        <f t="shared" si="50"/>
        <v>0.47826086956521741</v>
      </c>
      <c r="N56" s="10">
        <f t="shared" si="50"/>
        <v>0.4935064935064935</v>
      </c>
      <c r="O56" s="10">
        <f t="shared" si="50"/>
        <v>0.52873563218390807</v>
      </c>
      <c r="P56" s="10">
        <f t="shared" si="50"/>
        <v>0.5168539325842697</v>
      </c>
      <c r="Q56" s="10">
        <f t="shared" si="50"/>
        <v>0.59340659340659341</v>
      </c>
      <c r="R56" s="10">
        <f t="shared" si="50"/>
        <v>0.58415841584158412</v>
      </c>
      <c r="S56" s="10">
        <f t="shared" si="50"/>
        <v>0.54128440366972475</v>
      </c>
      <c r="T56" s="10">
        <f t="shared" si="50"/>
        <v>0.51754385964912286</v>
      </c>
      <c r="U56" s="10">
        <f t="shared" si="50"/>
        <v>0.53333333333333333</v>
      </c>
    </row>
    <row r="57" spans="5:22">
      <c r="E57" s="1" t="str">
        <f t="shared" si="23"/>
        <v>Piotr Jezierski</v>
      </c>
      <c r="F57" s="10">
        <f t="shared" ref="F57:U57" si="51">F39/F$40</f>
        <v>0</v>
      </c>
      <c r="G57" s="10">
        <f t="shared" si="51"/>
        <v>0</v>
      </c>
      <c r="H57" s="10">
        <f t="shared" si="51"/>
        <v>0.17241379310344829</v>
      </c>
      <c r="I57" s="10">
        <f t="shared" si="51"/>
        <v>0.27027027027027029</v>
      </c>
      <c r="J57" s="10">
        <f t="shared" si="51"/>
        <v>0.25531914893617019</v>
      </c>
      <c r="K57" s="10">
        <f t="shared" si="51"/>
        <v>0.26923076923076922</v>
      </c>
      <c r="L57" s="10">
        <f t="shared" si="51"/>
        <v>0.26666666666666666</v>
      </c>
      <c r="M57" s="10">
        <f t="shared" si="51"/>
        <v>0.2608695652173913</v>
      </c>
      <c r="N57" s="10">
        <f t="shared" si="51"/>
        <v>0.23376623376623376</v>
      </c>
      <c r="O57" s="10">
        <f t="shared" si="51"/>
        <v>0.2988505747126437</v>
      </c>
      <c r="P57" s="10">
        <f t="shared" si="51"/>
        <v>0.38202247191011235</v>
      </c>
      <c r="Q57" s="10">
        <f t="shared" si="51"/>
        <v>0.46153846153846156</v>
      </c>
      <c r="R57" s="10">
        <f t="shared" si="51"/>
        <v>0.43564356435643564</v>
      </c>
      <c r="S57" s="10">
        <f t="shared" si="51"/>
        <v>0.40366972477064222</v>
      </c>
      <c r="T57" s="10">
        <f t="shared" si="51"/>
        <v>0.38596491228070173</v>
      </c>
      <c r="U57" s="10">
        <f t="shared" si="51"/>
        <v>0.36666666666666664</v>
      </c>
    </row>
  </sheetData>
  <mergeCells count="22">
    <mergeCell ref="W1:Z1"/>
    <mergeCell ref="S1:S2"/>
    <mergeCell ref="T1:T2"/>
    <mergeCell ref="U1:U2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50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87" t="s">
        <v>0</v>
      </c>
      <c r="B1" s="87" t="s">
        <v>1</v>
      </c>
      <c r="C1" s="87" t="s">
        <v>2</v>
      </c>
      <c r="D1" s="88" t="s">
        <v>3</v>
      </c>
      <c r="E1" s="90" t="s">
        <v>4</v>
      </c>
      <c r="F1" s="86">
        <v>1</v>
      </c>
      <c r="G1" s="86">
        <v>2</v>
      </c>
      <c r="H1" s="86">
        <v>3</v>
      </c>
      <c r="I1" s="86">
        <v>4</v>
      </c>
      <c r="J1" s="86">
        <v>5</v>
      </c>
      <c r="K1" s="86">
        <v>6</v>
      </c>
      <c r="L1" s="86">
        <v>7</v>
      </c>
      <c r="M1" s="86">
        <v>8</v>
      </c>
      <c r="N1" s="86">
        <v>9</v>
      </c>
      <c r="O1" s="86">
        <v>10</v>
      </c>
      <c r="P1" s="86">
        <v>11</v>
      </c>
      <c r="Q1" s="86">
        <v>12</v>
      </c>
      <c r="R1" s="86">
        <v>13</v>
      </c>
      <c r="S1" s="91"/>
      <c r="T1" s="91"/>
      <c r="U1" s="91"/>
      <c r="V1" s="91"/>
      <c r="W1" s="91"/>
      <c r="X1" s="70"/>
      <c r="Y1" s="85" t="s">
        <v>32</v>
      </c>
      <c r="Z1" s="85"/>
      <c r="AA1" s="85"/>
      <c r="AB1" s="85"/>
      <c r="AC1" s="29" t="s">
        <v>36</v>
      </c>
      <c r="AD1" s="76">
        <v>325</v>
      </c>
    </row>
    <row r="2" spans="1:30">
      <c r="A2" s="87"/>
      <c r="B2" s="87"/>
      <c r="C2" s="87"/>
      <c r="D2" s="89"/>
      <c r="E2" s="90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77">
        <v>0</v>
      </c>
      <c r="T2" s="77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7" t="s">
        <v>93</v>
      </c>
      <c r="C3" s="12" t="s">
        <v>5</v>
      </c>
      <c r="D3" s="18" t="s">
        <v>6</v>
      </c>
      <c r="E3" s="15">
        <f t="shared" ref="E3:E12" si="0">SUM(F3:R3)</f>
        <v>266</v>
      </c>
      <c r="F3" s="20">
        <v>23</v>
      </c>
      <c r="G3" s="20">
        <v>21</v>
      </c>
      <c r="H3" s="20">
        <v>20</v>
      </c>
      <c r="I3" s="20">
        <v>21</v>
      </c>
      <c r="J3" s="20">
        <v>22</v>
      </c>
      <c r="K3" s="20">
        <v>21</v>
      </c>
      <c r="L3" s="20">
        <v>21</v>
      </c>
      <c r="M3" s="20">
        <v>19</v>
      </c>
      <c r="N3" s="20">
        <v>23</v>
      </c>
      <c r="O3" s="20">
        <v>19</v>
      </c>
      <c r="P3" s="20">
        <v>19</v>
      </c>
      <c r="Q3" s="20">
        <v>20</v>
      </c>
      <c r="R3" s="20">
        <v>17</v>
      </c>
      <c r="S3" s="20"/>
      <c r="T3" s="20">
        <v>4</v>
      </c>
      <c r="U3" s="20">
        <v>4</v>
      </c>
      <c r="V3" s="20">
        <v>5</v>
      </c>
      <c r="W3" s="20">
        <v>4</v>
      </c>
      <c r="X3" s="20"/>
      <c r="AC3">
        <f t="shared" ref="AC3:AC7" si="1">E3-$AD$1</f>
        <v>-59</v>
      </c>
      <c r="AD3" s="28">
        <f t="shared" ref="AD3:AD7" si="2">E3/$AD$1</f>
        <v>0.81846153846153846</v>
      </c>
    </row>
    <row r="4" spans="1:30">
      <c r="A4" s="11">
        <v>2</v>
      </c>
      <c r="B4" s="13" t="s">
        <v>7</v>
      </c>
      <c r="C4" s="14" t="s">
        <v>5</v>
      </c>
      <c r="D4" s="14" t="s">
        <v>6</v>
      </c>
      <c r="E4" s="15">
        <f t="shared" si="0"/>
        <v>245</v>
      </c>
      <c r="F4" s="21">
        <v>21</v>
      </c>
      <c r="G4" s="21">
        <v>23</v>
      </c>
      <c r="H4" s="21">
        <v>20</v>
      </c>
      <c r="I4" s="21">
        <v>22</v>
      </c>
      <c r="J4" s="16">
        <v>16</v>
      </c>
      <c r="K4" s="16">
        <v>20</v>
      </c>
      <c r="L4" s="16">
        <v>17</v>
      </c>
      <c r="M4" s="16">
        <v>21</v>
      </c>
      <c r="N4" s="16">
        <v>15</v>
      </c>
      <c r="O4" s="16">
        <v>16</v>
      </c>
      <c r="P4" s="16">
        <v>16</v>
      </c>
      <c r="Q4" s="16">
        <v>15</v>
      </c>
      <c r="R4" s="16">
        <v>23</v>
      </c>
      <c r="S4" s="16"/>
      <c r="T4" s="16">
        <v>5</v>
      </c>
      <c r="U4" s="16">
        <v>5</v>
      </c>
      <c r="V4" s="16">
        <v>5</v>
      </c>
      <c r="W4" s="16">
        <v>5</v>
      </c>
      <c r="X4" s="16">
        <v>3</v>
      </c>
      <c r="Y4">
        <f>E3-E4</f>
        <v>21</v>
      </c>
      <c r="Z4" s="28">
        <f t="shared" ref="Z4:Z7" si="3">E4/E3</f>
        <v>0.92105263157894735</v>
      </c>
      <c r="AA4">
        <f t="shared" ref="AA4:AA7" si="4">E4-E$3</f>
        <v>-21</v>
      </c>
      <c r="AB4" s="28">
        <f t="shared" ref="AB4:AB7" si="5">E4/E$3</f>
        <v>0.92105263157894735</v>
      </c>
      <c r="AC4">
        <f t="shared" si="1"/>
        <v>-80</v>
      </c>
      <c r="AD4" s="28">
        <f t="shared" si="2"/>
        <v>0.75384615384615383</v>
      </c>
    </row>
    <row r="5" spans="1:30">
      <c r="A5" s="11">
        <v>3</v>
      </c>
      <c r="B5" s="13" t="s">
        <v>87</v>
      </c>
      <c r="C5" s="14" t="s">
        <v>5</v>
      </c>
      <c r="D5" s="14" t="s">
        <v>6</v>
      </c>
      <c r="E5" s="15">
        <f t="shared" si="0"/>
        <v>238</v>
      </c>
      <c r="F5" s="20">
        <v>21</v>
      </c>
      <c r="G5" s="20">
        <v>21</v>
      </c>
      <c r="H5" s="20">
        <v>19</v>
      </c>
      <c r="I5" s="20">
        <v>21</v>
      </c>
      <c r="J5" s="20">
        <v>19</v>
      </c>
      <c r="K5" s="20">
        <v>18</v>
      </c>
      <c r="L5" s="20">
        <v>19</v>
      </c>
      <c r="M5" s="20">
        <v>16</v>
      </c>
      <c r="N5" s="20">
        <v>17</v>
      </c>
      <c r="O5" s="20">
        <v>13</v>
      </c>
      <c r="P5" s="20">
        <v>21</v>
      </c>
      <c r="Q5" s="20">
        <v>16</v>
      </c>
      <c r="R5" s="20">
        <v>17</v>
      </c>
      <c r="S5" s="20"/>
      <c r="T5" s="20">
        <v>3</v>
      </c>
      <c r="U5" s="20">
        <v>5</v>
      </c>
      <c r="V5" s="20">
        <v>5</v>
      </c>
      <c r="W5" s="20">
        <v>4</v>
      </c>
      <c r="X5" s="20"/>
      <c r="Y5">
        <f t="shared" ref="Y5:Y12" si="6">E4-E5</f>
        <v>7</v>
      </c>
      <c r="Z5" s="28">
        <f t="shared" si="3"/>
        <v>0.97142857142857142</v>
      </c>
      <c r="AA5">
        <f t="shared" si="4"/>
        <v>-28</v>
      </c>
      <c r="AB5" s="28">
        <f t="shared" si="5"/>
        <v>0.89473684210526316</v>
      </c>
      <c r="AC5">
        <f t="shared" si="1"/>
        <v>-87</v>
      </c>
      <c r="AD5" s="28">
        <f t="shared" si="2"/>
        <v>0.73230769230769233</v>
      </c>
    </row>
    <row r="6" spans="1:30">
      <c r="A6" s="11">
        <v>4</v>
      </c>
      <c r="B6" s="13" t="s">
        <v>85</v>
      </c>
      <c r="C6" s="12" t="s">
        <v>5</v>
      </c>
      <c r="D6" s="18" t="s">
        <v>10</v>
      </c>
      <c r="E6" s="15">
        <f t="shared" si="0"/>
        <v>231</v>
      </c>
      <c r="F6" s="16">
        <v>22</v>
      </c>
      <c r="G6" s="16">
        <v>21</v>
      </c>
      <c r="H6" s="16">
        <v>18</v>
      </c>
      <c r="I6" s="16">
        <v>19</v>
      </c>
      <c r="J6" s="16">
        <v>20</v>
      </c>
      <c r="K6" s="16">
        <v>18</v>
      </c>
      <c r="L6" s="16">
        <v>19</v>
      </c>
      <c r="M6" s="16">
        <v>18</v>
      </c>
      <c r="N6" s="16">
        <v>15</v>
      </c>
      <c r="O6" s="16">
        <v>11</v>
      </c>
      <c r="P6" s="16">
        <v>13</v>
      </c>
      <c r="Q6" s="16">
        <v>13</v>
      </c>
      <c r="R6" s="16">
        <v>24</v>
      </c>
      <c r="S6" s="16"/>
      <c r="T6" s="16">
        <v>5</v>
      </c>
      <c r="U6" s="16">
        <v>5</v>
      </c>
      <c r="V6" s="16">
        <v>4</v>
      </c>
      <c r="W6" s="16">
        <v>5</v>
      </c>
      <c r="X6" s="16">
        <v>5</v>
      </c>
      <c r="Y6">
        <f t="shared" si="6"/>
        <v>7</v>
      </c>
      <c r="Z6" s="28">
        <f t="shared" si="3"/>
        <v>0.97058823529411764</v>
      </c>
      <c r="AA6">
        <f t="shared" si="4"/>
        <v>-35</v>
      </c>
      <c r="AB6" s="28">
        <f t="shared" si="5"/>
        <v>0.86842105263157898</v>
      </c>
      <c r="AC6">
        <f t="shared" si="1"/>
        <v>-94</v>
      </c>
      <c r="AD6" s="28">
        <f t="shared" si="2"/>
        <v>0.71076923076923082</v>
      </c>
    </row>
    <row r="7" spans="1:30">
      <c r="A7" s="11">
        <v>5</v>
      </c>
      <c r="B7" s="13" t="s">
        <v>84</v>
      </c>
      <c r="C7" s="14" t="s">
        <v>5</v>
      </c>
      <c r="D7" s="14" t="s">
        <v>10</v>
      </c>
      <c r="E7" s="15">
        <f t="shared" si="0"/>
        <v>228</v>
      </c>
      <c r="F7" s="20">
        <v>21</v>
      </c>
      <c r="G7" s="20">
        <v>22</v>
      </c>
      <c r="H7" s="20">
        <v>22</v>
      </c>
      <c r="I7" s="20">
        <v>21</v>
      </c>
      <c r="J7" s="20">
        <v>18</v>
      </c>
      <c r="K7" s="20">
        <v>15</v>
      </c>
      <c r="L7" s="20">
        <v>15</v>
      </c>
      <c r="M7" s="20">
        <v>19</v>
      </c>
      <c r="N7" s="20">
        <v>17</v>
      </c>
      <c r="O7" s="20">
        <v>13</v>
      </c>
      <c r="P7" s="20">
        <v>12</v>
      </c>
      <c r="Q7" s="20">
        <v>12</v>
      </c>
      <c r="R7" s="20">
        <v>21</v>
      </c>
      <c r="S7" s="20"/>
      <c r="T7" s="20">
        <v>4</v>
      </c>
      <c r="U7" s="20">
        <v>4</v>
      </c>
      <c r="V7" s="20">
        <v>4</v>
      </c>
      <c r="W7" s="20">
        <v>5</v>
      </c>
      <c r="X7" s="20">
        <v>4</v>
      </c>
      <c r="Y7">
        <f t="shared" si="6"/>
        <v>3</v>
      </c>
      <c r="Z7" s="28">
        <f t="shared" si="3"/>
        <v>0.98701298701298701</v>
      </c>
      <c r="AA7">
        <f t="shared" si="4"/>
        <v>-38</v>
      </c>
      <c r="AB7" s="28">
        <f t="shared" si="5"/>
        <v>0.8571428571428571</v>
      </c>
      <c r="AC7">
        <f t="shared" si="1"/>
        <v>-97</v>
      </c>
      <c r="AD7" s="28">
        <f t="shared" si="2"/>
        <v>0.70153846153846156</v>
      </c>
    </row>
    <row r="8" spans="1:30">
      <c r="A8" s="11">
        <v>6</v>
      </c>
      <c r="B8" s="13" t="s">
        <v>88</v>
      </c>
      <c r="C8" s="14" t="s">
        <v>5</v>
      </c>
      <c r="D8" s="14" t="s">
        <v>6</v>
      </c>
      <c r="E8" s="15">
        <f t="shared" si="0"/>
        <v>207</v>
      </c>
      <c r="F8" s="21">
        <v>19</v>
      </c>
      <c r="G8" s="21">
        <v>17</v>
      </c>
      <c r="H8" s="21">
        <v>21</v>
      </c>
      <c r="I8" s="21">
        <v>17</v>
      </c>
      <c r="J8" s="21">
        <v>19</v>
      </c>
      <c r="K8" s="21">
        <v>12</v>
      </c>
      <c r="L8" s="21">
        <v>19</v>
      </c>
      <c r="M8" s="21">
        <v>14</v>
      </c>
      <c r="N8" s="21">
        <v>17</v>
      </c>
      <c r="O8" s="21">
        <v>13</v>
      </c>
      <c r="P8" s="21">
        <v>14</v>
      </c>
      <c r="Q8" s="21">
        <v>17</v>
      </c>
      <c r="R8" s="21">
        <v>8</v>
      </c>
      <c r="S8" s="21"/>
      <c r="T8" s="21">
        <v>3</v>
      </c>
      <c r="U8" s="21">
        <v>4</v>
      </c>
      <c r="V8" s="21">
        <v>1</v>
      </c>
      <c r="W8" s="21"/>
      <c r="X8" s="21"/>
      <c r="Y8">
        <f t="shared" si="6"/>
        <v>21</v>
      </c>
      <c r="Z8" s="28">
        <f>E8/E7</f>
        <v>0.90789473684210531</v>
      </c>
      <c r="AA8">
        <f>E8-E$3</f>
        <v>-59</v>
      </c>
      <c r="AB8" s="28">
        <f>E8/E$3</f>
        <v>0.77819548872180455</v>
      </c>
      <c r="AC8">
        <f>E8-$AD$1</f>
        <v>-118</v>
      </c>
      <c r="AD8" s="28">
        <f>E8/$AD$1</f>
        <v>0.63692307692307693</v>
      </c>
    </row>
    <row r="9" spans="1:30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185</v>
      </c>
      <c r="F9" s="20">
        <v>17</v>
      </c>
      <c r="G9" s="20">
        <v>19</v>
      </c>
      <c r="H9" s="20">
        <v>19</v>
      </c>
      <c r="I9" s="20">
        <v>19</v>
      </c>
      <c r="J9" s="20">
        <v>15</v>
      </c>
      <c r="K9" s="20">
        <v>16</v>
      </c>
      <c r="L9" s="20">
        <v>16</v>
      </c>
      <c r="M9" s="20">
        <v>11</v>
      </c>
      <c r="N9" s="20">
        <v>9</v>
      </c>
      <c r="O9" s="20">
        <v>12</v>
      </c>
      <c r="P9" s="20">
        <v>18</v>
      </c>
      <c r="Q9" s="20">
        <v>10</v>
      </c>
      <c r="R9" s="20">
        <v>4</v>
      </c>
      <c r="S9" s="20"/>
      <c r="T9" s="20">
        <v>3</v>
      </c>
      <c r="U9" s="20">
        <v>1</v>
      </c>
      <c r="V9" s="20"/>
      <c r="W9" s="20"/>
      <c r="X9" s="20"/>
      <c r="Y9">
        <f t="shared" si="6"/>
        <v>22</v>
      </c>
      <c r="Z9" s="28">
        <f t="shared" ref="Z9:Z12" si="7">E9/E8</f>
        <v>0.893719806763285</v>
      </c>
      <c r="AA9">
        <f t="shared" ref="AA9:AA12" si="8">E9-E$3</f>
        <v>-81</v>
      </c>
      <c r="AB9" s="28">
        <f t="shared" ref="AB9:AB12" si="9">E9/E$3</f>
        <v>0.69548872180451127</v>
      </c>
      <c r="AC9">
        <f t="shared" ref="AC9:AC12" si="10">E9-$AD$1</f>
        <v>-140</v>
      </c>
      <c r="AD9" s="28">
        <f t="shared" ref="AD9:AD12" si="11">E9/$AD$1</f>
        <v>0.56923076923076921</v>
      </c>
    </row>
    <row r="10" spans="1:30">
      <c r="A10" s="11">
        <v>8</v>
      </c>
      <c r="B10" s="78" t="s">
        <v>11</v>
      </c>
      <c r="C10" s="79" t="s">
        <v>5</v>
      </c>
      <c r="D10" s="79" t="s">
        <v>10</v>
      </c>
      <c r="E10" s="15">
        <f t="shared" si="0"/>
        <v>167</v>
      </c>
      <c r="F10" s="21">
        <v>21</v>
      </c>
      <c r="G10" s="21">
        <v>9</v>
      </c>
      <c r="H10" s="21">
        <v>16</v>
      </c>
      <c r="I10" s="21">
        <v>14</v>
      </c>
      <c r="J10" s="16">
        <v>16</v>
      </c>
      <c r="K10" s="16">
        <v>17</v>
      </c>
      <c r="L10" s="16">
        <v>8</v>
      </c>
      <c r="M10" s="16">
        <v>18</v>
      </c>
      <c r="N10" s="16">
        <v>9</v>
      </c>
      <c r="O10" s="16">
        <v>6</v>
      </c>
      <c r="P10" s="16">
        <v>7</v>
      </c>
      <c r="Q10" s="16">
        <v>14</v>
      </c>
      <c r="R10" s="16">
        <v>12</v>
      </c>
      <c r="S10" s="16"/>
      <c r="T10" s="16">
        <v>4</v>
      </c>
      <c r="U10" s="16">
        <v>5</v>
      </c>
      <c r="V10" s="16">
        <v>3</v>
      </c>
      <c r="W10" s="16"/>
      <c r="X10" s="16"/>
      <c r="Y10">
        <f t="shared" si="6"/>
        <v>18</v>
      </c>
      <c r="Z10" s="28">
        <f t="shared" si="7"/>
        <v>0.9027027027027027</v>
      </c>
      <c r="AA10">
        <f t="shared" si="8"/>
        <v>-99</v>
      </c>
      <c r="AB10" s="28">
        <f t="shared" si="9"/>
        <v>0.6278195488721805</v>
      </c>
      <c r="AC10">
        <f t="shared" si="10"/>
        <v>-158</v>
      </c>
      <c r="AD10" s="28">
        <f t="shared" si="11"/>
        <v>0.51384615384615384</v>
      </c>
    </row>
    <row r="11" spans="1:30">
      <c r="A11" s="11">
        <v>9</v>
      </c>
      <c r="B11" s="13" t="s">
        <v>94</v>
      </c>
      <c r="C11" s="12" t="s">
        <v>5</v>
      </c>
      <c r="D11" s="18" t="s">
        <v>6</v>
      </c>
      <c r="E11" s="15">
        <f t="shared" si="0"/>
        <v>165</v>
      </c>
      <c r="F11" s="20">
        <v>19</v>
      </c>
      <c r="G11" s="20">
        <v>15</v>
      </c>
      <c r="H11" s="20">
        <v>13</v>
      </c>
      <c r="I11" s="20">
        <v>16</v>
      </c>
      <c r="J11" s="20">
        <v>10</v>
      </c>
      <c r="K11" s="20">
        <v>14</v>
      </c>
      <c r="L11" s="20">
        <v>16</v>
      </c>
      <c r="M11" s="20">
        <v>9</v>
      </c>
      <c r="N11" s="20">
        <v>8</v>
      </c>
      <c r="O11" s="20">
        <v>9</v>
      </c>
      <c r="P11" s="20">
        <v>16</v>
      </c>
      <c r="Q11" s="20">
        <v>14</v>
      </c>
      <c r="R11" s="20">
        <v>6</v>
      </c>
      <c r="S11" s="20"/>
      <c r="T11" s="20">
        <v>2</v>
      </c>
      <c r="U11" s="20">
        <v>3</v>
      </c>
      <c r="V11" s="20">
        <v>1</v>
      </c>
      <c r="W11" s="20"/>
      <c r="X11" s="20"/>
      <c r="Y11">
        <f t="shared" si="6"/>
        <v>2</v>
      </c>
      <c r="Z11" s="28">
        <f t="shared" si="7"/>
        <v>0.9880239520958084</v>
      </c>
      <c r="AA11">
        <f t="shared" si="8"/>
        <v>-101</v>
      </c>
      <c r="AB11" s="28">
        <f t="shared" si="9"/>
        <v>0.62030075187969924</v>
      </c>
      <c r="AC11">
        <f t="shared" si="10"/>
        <v>-160</v>
      </c>
      <c r="AD11" s="28">
        <f t="shared" si="11"/>
        <v>0.50769230769230766</v>
      </c>
    </row>
    <row r="12" spans="1:30">
      <c r="A12" s="11">
        <v>10</v>
      </c>
      <c r="B12" s="17" t="s">
        <v>95</v>
      </c>
      <c r="C12" s="12" t="s">
        <v>96</v>
      </c>
      <c r="D12" s="18" t="s">
        <v>8</v>
      </c>
      <c r="E12" s="15">
        <f t="shared" si="0"/>
        <v>154</v>
      </c>
      <c r="F12" s="16">
        <v>10</v>
      </c>
      <c r="G12" s="16">
        <v>18</v>
      </c>
      <c r="H12" s="16">
        <v>14</v>
      </c>
      <c r="I12" s="16">
        <v>21</v>
      </c>
      <c r="J12" s="16">
        <v>17</v>
      </c>
      <c r="K12" s="16">
        <v>7</v>
      </c>
      <c r="L12" s="16">
        <v>9</v>
      </c>
      <c r="M12" s="16">
        <v>12</v>
      </c>
      <c r="N12" s="16">
        <v>6</v>
      </c>
      <c r="O12" s="16">
        <v>15</v>
      </c>
      <c r="P12" s="16">
        <v>8</v>
      </c>
      <c r="Q12" s="16">
        <v>6</v>
      </c>
      <c r="R12" s="16">
        <v>11</v>
      </c>
      <c r="S12" s="16"/>
      <c r="T12" s="16">
        <v>4</v>
      </c>
      <c r="U12" s="16">
        <v>4</v>
      </c>
      <c r="V12" s="16">
        <v>3</v>
      </c>
      <c r="W12" s="16"/>
      <c r="X12" s="16"/>
      <c r="Y12">
        <f t="shared" si="6"/>
        <v>11</v>
      </c>
      <c r="Z12" s="28">
        <f t="shared" si="7"/>
        <v>0.93333333333333335</v>
      </c>
      <c r="AA12">
        <f t="shared" si="8"/>
        <v>-112</v>
      </c>
      <c r="AB12" s="28">
        <f t="shared" si="9"/>
        <v>0.57894736842105265</v>
      </c>
      <c r="AC12">
        <f t="shared" si="10"/>
        <v>-171</v>
      </c>
      <c r="AD12" s="28">
        <f t="shared" si="11"/>
        <v>0.47384615384615386</v>
      </c>
    </row>
    <row r="13" spans="1:30">
      <c r="A13" s="11">
        <v>11</v>
      </c>
      <c r="B13" s="13" t="s">
        <v>98</v>
      </c>
      <c r="C13" s="14" t="s">
        <v>5</v>
      </c>
      <c r="D13" s="14" t="s">
        <v>6</v>
      </c>
      <c r="E13" s="15">
        <f t="shared" ref="E13:E16" si="12">SUM(F13:R13)</f>
        <v>133</v>
      </c>
      <c r="F13" s="20">
        <v>16</v>
      </c>
      <c r="G13" s="20">
        <v>21</v>
      </c>
      <c r="H13" s="20">
        <v>18</v>
      </c>
      <c r="I13" s="20">
        <v>14</v>
      </c>
      <c r="J13" s="20">
        <v>1</v>
      </c>
      <c r="K13" s="20">
        <v>6</v>
      </c>
      <c r="L13" s="20">
        <v>13</v>
      </c>
      <c r="M13" s="20">
        <v>7</v>
      </c>
      <c r="N13" s="20">
        <v>14</v>
      </c>
      <c r="O13" s="20">
        <v>6</v>
      </c>
      <c r="P13" s="20">
        <v>3</v>
      </c>
      <c r="Q13" s="20">
        <v>4</v>
      </c>
      <c r="R13" s="20">
        <v>10</v>
      </c>
      <c r="S13" s="20"/>
      <c r="T13" s="20">
        <v>3</v>
      </c>
      <c r="U13" s="20">
        <v>4</v>
      </c>
      <c r="V13" s="20">
        <v>3</v>
      </c>
      <c r="W13" s="20"/>
      <c r="X13" s="20"/>
      <c r="Y13">
        <f t="shared" ref="Y13:Y16" si="13">E12-E13</f>
        <v>21</v>
      </c>
      <c r="Z13" s="28">
        <f t="shared" ref="Z13:Z16" si="14">E13/E12</f>
        <v>0.86363636363636365</v>
      </c>
      <c r="AA13">
        <f t="shared" ref="AA13:AA16" si="15">E13-E$3</f>
        <v>-133</v>
      </c>
      <c r="AB13" s="28">
        <f t="shared" ref="AB13:AB16" si="16">E13/E$3</f>
        <v>0.5</v>
      </c>
      <c r="AC13">
        <f t="shared" ref="AC13:AC16" si="17">E13-$AD$1</f>
        <v>-192</v>
      </c>
      <c r="AD13" s="28">
        <f t="shared" ref="AD13:AD16" si="18">E13/$AD$1</f>
        <v>0.40923076923076923</v>
      </c>
    </row>
    <row r="14" spans="1:30">
      <c r="A14" s="11">
        <v>12</v>
      </c>
      <c r="B14" s="13" t="s">
        <v>48</v>
      </c>
      <c r="C14" s="14" t="s">
        <v>49</v>
      </c>
      <c r="D14" s="14" t="s">
        <v>10</v>
      </c>
      <c r="E14" s="15">
        <f t="shared" si="12"/>
        <v>120</v>
      </c>
      <c r="F14" s="21">
        <v>7</v>
      </c>
      <c r="G14" s="21">
        <v>6</v>
      </c>
      <c r="H14" s="21">
        <v>17</v>
      </c>
      <c r="I14" s="21">
        <v>15</v>
      </c>
      <c r="J14" s="16">
        <v>6</v>
      </c>
      <c r="K14" s="16">
        <v>12</v>
      </c>
      <c r="L14" s="16">
        <v>7</v>
      </c>
      <c r="M14" s="16">
        <v>13</v>
      </c>
      <c r="N14" s="16">
        <v>10</v>
      </c>
      <c r="O14" s="16">
        <v>9</v>
      </c>
      <c r="P14" s="16">
        <v>8</v>
      </c>
      <c r="Q14" s="16">
        <v>9</v>
      </c>
      <c r="R14" s="16">
        <v>1</v>
      </c>
      <c r="S14" s="16"/>
      <c r="T14" s="16">
        <v>1</v>
      </c>
      <c r="U14" s="16"/>
      <c r="V14" s="16"/>
      <c r="W14" s="16"/>
      <c r="X14" s="16"/>
      <c r="Y14">
        <f t="shared" si="13"/>
        <v>13</v>
      </c>
      <c r="Z14" s="28">
        <f t="shared" si="14"/>
        <v>0.90225563909774431</v>
      </c>
      <c r="AA14">
        <f t="shared" si="15"/>
        <v>-146</v>
      </c>
      <c r="AB14" s="28">
        <f t="shared" si="16"/>
        <v>0.45112781954887216</v>
      </c>
      <c r="AC14">
        <f t="shared" si="17"/>
        <v>-205</v>
      </c>
      <c r="AD14" s="28">
        <f t="shared" si="18"/>
        <v>0.36923076923076925</v>
      </c>
    </row>
    <row r="15" spans="1:30">
      <c r="A15" s="11">
        <v>13</v>
      </c>
      <c r="B15" s="17" t="s">
        <v>97</v>
      </c>
      <c r="C15" s="12" t="s">
        <v>96</v>
      </c>
      <c r="D15" s="18" t="s">
        <v>8</v>
      </c>
      <c r="E15" s="15">
        <f t="shared" si="12"/>
        <v>88</v>
      </c>
      <c r="F15" s="20">
        <v>10</v>
      </c>
      <c r="G15" s="20">
        <v>13</v>
      </c>
      <c r="H15" s="20">
        <v>11</v>
      </c>
      <c r="I15" s="20">
        <v>12</v>
      </c>
      <c r="J15" s="20">
        <v>7</v>
      </c>
      <c r="K15" s="20">
        <v>12</v>
      </c>
      <c r="L15" s="20">
        <v>10</v>
      </c>
      <c r="M15" s="20">
        <v>7</v>
      </c>
      <c r="N15" s="20">
        <v>2</v>
      </c>
      <c r="O15" s="20">
        <v>0</v>
      </c>
      <c r="P15" s="20">
        <v>3</v>
      </c>
      <c r="Q15" s="20">
        <v>1</v>
      </c>
      <c r="R15" s="20">
        <v>0</v>
      </c>
      <c r="S15" s="20"/>
      <c r="T15" s="20"/>
      <c r="U15" s="20"/>
      <c r="V15" s="20"/>
      <c r="W15" s="20"/>
      <c r="X15" s="20"/>
      <c r="Y15">
        <f t="shared" si="13"/>
        <v>32</v>
      </c>
      <c r="Z15" s="28">
        <f t="shared" si="14"/>
        <v>0.73333333333333328</v>
      </c>
      <c r="AA15">
        <f t="shared" si="15"/>
        <v>-178</v>
      </c>
      <c r="AB15" s="28">
        <f t="shared" si="16"/>
        <v>0.33082706766917291</v>
      </c>
      <c r="AC15">
        <f t="shared" si="17"/>
        <v>-237</v>
      </c>
      <c r="AD15" s="28">
        <f t="shared" si="18"/>
        <v>0.27076923076923076</v>
      </c>
    </row>
    <row r="16" spans="1:30">
      <c r="A16" s="11">
        <v>14</v>
      </c>
      <c r="B16" s="13" t="s">
        <v>99</v>
      </c>
      <c r="C16" s="14" t="s">
        <v>5</v>
      </c>
      <c r="D16" s="14" t="s">
        <v>6</v>
      </c>
      <c r="E16" s="15">
        <f t="shared" si="12"/>
        <v>75</v>
      </c>
      <c r="F16" s="16">
        <v>6</v>
      </c>
      <c r="G16" s="16">
        <v>4</v>
      </c>
      <c r="H16" s="16">
        <v>8</v>
      </c>
      <c r="I16" s="16">
        <v>10</v>
      </c>
      <c r="J16" s="16">
        <v>5</v>
      </c>
      <c r="K16" s="16">
        <v>5</v>
      </c>
      <c r="L16" s="16">
        <v>8</v>
      </c>
      <c r="M16" s="16">
        <v>6</v>
      </c>
      <c r="N16" s="16">
        <v>6</v>
      </c>
      <c r="O16" s="16">
        <v>4</v>
      </c>
      <c r="P16" s="16">
        <v>10</v>
      </c>
      <c r="Q16" s="16">
        <v>2</v>
      </c>
      <c r="R16" s="16">
        <v>1</v>
      </c>
      <c r="S16" s="16"/>
      <c r="T16" s="16">
        <v>1</v>
      </c>
      <c r="U16" s="16"/>
      <c r="V16" s="16"/>
      <c r="W16" s="16"/>
      <c r="X16" s="16"/>
      <c r="Y16">
        <f t="shared" si="13"/>
        <v>13</v>
      </c>
      <c r="Z16" s="28">
        <f t="shared" si="14"/>
        <v>0.85227272727272729</v>
      </c>
      <c r="AA16">
        <f t="shared" si="15"/>
        <v>-191</v>
      </c>
      <c r="AB16" s="28">
        <f t="shared" si="16"/>
        <v>0.28195488721804512</v>
      </c>
      <c r="AC16">
        <f t="shared" si="17"/>
        <v>-250</v>
      </c>
      <c r="AD16" s="28">
        <f t="shared" si="18"/>
        <v>0.23076923076923078</v>
      </c>
    </row>
    <row r="17" spans="1:24">
      <c r="A17" s="65"/>
      <c r="B17" s="67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</row>
    <row r="18" spans="1:24">
      <c r="B18" s="5" t="s">
        <v>12</v>
      </c>
      <c r="D18" s="2"/>
      <c r="E18" s="2"/>
      <c r="F18" s="2"/>
      <c r="G18" s="2"/>
      <c r="H18" s="2"/>
      <c r="I18" s="2"/>
      <c r="J18" s="4"/>
      <c r="K18" s="4"/>
      <c r="L18" s="4"/>
    </row>
    <row r="19" spans="1:24">
      <c r="A19" s="6" t="s">
        <v>13</v>
      </c>
      <c r="B19" s="5" t="s">
        <v>14</v>
      </c>
      <c r="D19" s="2"/>
      <c r="F19" s="2"/>
      <c r="G19" s="2"/>
      <c r="H19" s="2"/>
      <c r="I19" s="2"/>
      <c r="J19" s="4"/>
      <c r="K19" s="4"/>
      <c r="L19" s="4"/>
    </row>
    <row r="20" spans="1:24">
      <c r="A20" s="6" t="s">
        <v>10</v>
      </c>
      <c r="B20" s="5" t="s">
        <v>15</v>
      </c>
      <c r="D20" s="2"/>
      <c r="F20" s="2">
        <v>1</v>
      </c>
      <c r="G20" s="2">
        <v>2</v>
      </c>
      <c r="H20" s="2">
        <v>3</v>
      </c>
      <c r="I20" s="2">
        <v>4</v>
      </c>
      <c r="J20" s="2">
        <v>5</v>
      </c>
      <c r="K20" s="2">
        <v>6</v>
      </c>
      <c r="L20" s="2">
        <v>7</v>
      </c>
      <c r="M20" s="2">
        <v>8</v>
      </c>
      <c r="N20" s="2">
        <v>9</v>
      </c>
      <c r="O20" s="2">
        <v>10</v>
      </c>
      <c r="P20" s="2">
        <v>11</v>
      </c>
      <c r="Q20" s="2">
        <v>12</v>
      </c>
      <c r="R20" s="2">
        <v>13</v>
      </c>
    </row>
    <row r="21" spans="1:24">
      <c r="A21" s="6" t="s">
        <v>8</v>
      </c>
      <c r="B21" s="7" t="s">
        <v>16</v>
      </c>
      <c r="D21" s="2"/>
      <c r="F21" s="2">
        <f>SUM($F3:F3)</f>
        <v>23</v>
      </c>
      <c r="G21" s="2">
        <f>SUM($F3:G3)</f>
        <v>44</v>
      </c>
      <c r="H21" s="2">
        <f>SUM($F3:H3)</f>
        <v>64</v>
      </c>
      <c r="I21" s="2">
        <f>SUM($F3:I3)</f>
        <v>85</v>
      </c>
      <c r="J21" s="2">
        <f>SUM($F3:J3)</f>
        <v>107</v>
      </c>
      <c r="K21" s="2">
        <f>SUM($F3:K3)</f>
        <v>128</v>
      </c>
      <c r="L21" s="2">
        <f>SUM($F3:L3)</f>
        <v>149</v>
      </c>
      <c r="M21" s="2">
        <f>SUM($F3:M3)</f>
        <v>168</v>
      </c>
      <c r="N21" s="2">
        <f>SUM($F3:N3)</f>
        <v>191</v>
      </c>
      <c r="O21" s="2">
        <f>SUM($F3:O3)</f>
        <v>210</v>
      </c>
      <c r="P21" s="2">
        <f>SUM($F3:P3)</f>
        <v>229</v>
      </c>
      <c r="Q21" s="2">
        <f>SUM($F3:Q3)</f>
        <v>249</v>
      </c>
      <c r="R21" s="2">
        <f>SUM($F3:R3)</f>
        <v>266</v>
      </c>
    </row>
    <row r="22" spans="1:24">
      <c r="A22" s="6" t="s">
        <v>6</v>
      </c>
      <c r="B22" s="5" t="s">
        <v>17</v>
      </c>
      <c r="D22" s="2"/>
      <c r="F22" s="2">
        <f>SUM($F4:F4)</f>
        <v>21</v>
      </c>
      <c r="G22" s="2">
        <f>SUM($F4:G4)</f>
        <v>44</v>
      </c>
      <c r="H22" s="2">
        <f>SUM($F4:H4)</f>
        <v>64</v>
      </c>
      <c r="I22" s="2">
        <f>SUM($F4:I4)</f>
        <v>86</v>
      </c>
      <c r="J22" s="2">
        <f>SUM($F4:J4)</f>
        <v>102</v>
      </c>
      <c r="K22" s="2">
        <f>SUM($F4:K4)</f>
        <v>122</v>
      </c>
      <c r="L22" s="2">
        <f>SUM($F4:L4)</f>
        <v>139</v>
      </c>
      <c r="M22" s="2">
        <f>SUM($F4:M4)</f>
        <v>160</v>
      </c>
      <c r="N22" s="2">
        <f>SUM($F4:N4)</f>
        <v>175</v>
      </c>
      <c r="O22" s="2">
        <f>SUM($F4:O4)</f>
        <v>191</v>
      </c>
      <c r="P22" s="2">
        <f>SUM($F4:P4)</f>
        <v>207</v>
      </c>
      <c r="Q22" s="2">
        <f>SUM($F4:Q4)</f>
        <v>222</v>
      </c>
      <c r="R22" s="2">
        <f>SUM($F4:R4)</f>
        <v>245</v>
      </c>
    </row>
    <row r="23" spans="1:24">
      <c r="A23" s="6" t="s">
        <v>18</v>
      </c>
      <c r="B23" s="5" t="s">
        <v>19</v>
      </c>
      <c r="D23" s="2"/>
      <c r="F23" s="2">
        <f>SUM($F5:F5)</f>
        <v>21</v>
      </c>
      <c r="G23" s="2">
        <f>SUM($F5:G5)</f>
        <v>42</v>
      </c>
      <c r="H23" s="2">
        <f>SUM($F5:H5)</f>
        <v>61</v>
      </c>
      <c r="I23" s="2">
        <f>SUM($F5:I5)</f>
        <v>82</v>
      </c>
      <c r="J23" s="2">
        <f>SUM($F5:J5)</f>
        <v>101</v>
      </c>
      <c r="K23" s="2">
        <f>SUM($F5:K5)</f>
        <v>119</v>
      </c>
      <c r="L23" s="2">
        <f>SUM($F5:L5)</f>
        <v>138</v>
      </c>
      <c r="M23" s="2">
        <f>SUM($F5:M5)</f>
        <v>154</v>
      </c>
      <c r="N23" s="2">
        <f>SUM($F5:N5)</f>
        <v>171</v>
      </c>
      <c r="O23" s="2">
        <f>SUM($F5:O5)</f>
        <v>184</v>
      </c>
      <c r="P23" s="2">
        <f>SUM($F5:P5)</f>
        <v>205</v>
      </c>
      <c r="Q23" s="2">
        <f>SUM($F5:Q5)</f>
        <v>221</v>
      </c>
      <c r="R23" s="2">
        <f>SUM($F5:R5)</f>
        <v>238</v>
      </c>
    </row>
    <row r="24" spans="1:24">
      <c r="A24" s="6" t="s">
        <v>20</v>
      </c>
      <c r="B24" s="7" t="s">
        <v>21</v>
      </c>
      <c r="D24" s="2"/>
      <c r="F24" s="2">
        <f>SUM($F6:F6)</f>
        <v>22</v>
      </c>
      <c r="G24" s="2">
        <f>SUM($F6:G6)</f>
        <v>43</v>
      </c>
      <c r="H24" s="2">
        <f>SUM($F6:H6)</f>
        <v>61</v>
      </c>
      <c r="I24" s="2">
        <f>SUM($F6:I6)</f>
        <v>80</v>
      </c>
      <c r="J24" s="2">
        <f>SUM($F6:J6)</f>
        <v>100</v>
      </c>
      <c r="K24" s="2">
        <f>SUM($F6:K6)</f>
        <v>118</v>
      </c>
      <c r="L24" s="2">
        <f>SUM($F6:L6)</f>
        <v>137</v>
      </c>
      <c r="M24" s="2">
        <f>SUM($F6:M6)</f>
        <v>155</v>
      </c>
      <c r="N24" s="2">
        <f>SUM($F6:N6)</f>
        <v>170</v>
      </c>
      <c r="O24" s="2">
        <f>SUM($F6:O6)</f>
        <v>181</v>
      </c>
      <c r="P24" s="2">
        <f>SUM($F6:P6)</f>
        <v>194</v>
      </c>
      <c r="Q24" s="2">
        <f>SUM($F6:Q6)</f>
        <v>207</v>
      </c>
      <c r="R24" s="2">
        <f>SUM($F6:R6)</f>
        <v>231</v>
      </c>
    </row>
    <row r="25" spans="1:24">
      <c r="A25" s="8"/>
      <c r="D25" s="2"/>
      <c r="F25" s="2">
        <f>SUM($F7:F7)</f>
        <v>21</v>
      </c>
      <c r="G25" s="2">
        <f>SUM($F7:G7)</f>
        <v>43</v>
      </c>
      <c r="H25" s="2">
        <f>SUM($F7:H7)</f>
        <v>65</v>
      </c>
      <c r="I25" s="2">
        <f>SUM($F7:I7)</f>
        <v>86</v>
      </c>
      <c r="J25" s="2">
        <f>SUM($F7:J7)</f>
        <v>104</v>
      </c>
      <c r="K25" s="2">
        <f>SUM($F7:K7)</f>
        <v>119</v>
      </c>
      <c r="L25" s="2">
        <f>SUM($F7:L7)</f>
        <v>134</v>
      </c>
      <c r="M25" s="2">
        <f>SUM($F7:M7)</f>
        <v>153</v>
      </c>
      <c r="N25" s="2">
        <f>SUM($F7:N7)</f>
        <v>170</v>
      </c>
      <c r="O25" s="2">
        <f>SUM($F7:O7)</f>
        <v>183</v>
      </c>
      <c r="P25" s="2">
        <f>SUM($F7:P7)</f>
        <v>195</v>
      </c>
      <c r="Q25" s="2">
        <f>SUM($F7:Q7)</f>
        <v>207</v>
      </c>
      <c r="R25" s="2">
        <f>SUM($F7:R7)</f>
        <v>228</v>
      </c>
    </row>
    <row r="26" spans="1:24">
      <c r="A26" s="8"/>
      <c r="B26" s="5" t="s">
        <v>22</v>
      </c>
      <c r="D26" s="2"/>
      <c r="F26" s="2">
        <f>SUM($F8:F8)</f>
        <v>19</v>
      </c>
      <c r="G26" s="2">
        <f>SUM($F8:G8)</f>
        <v>36</v>
      </c>
      <c r="H26" s="2">
        <f>SUM($F8:H8)</f>
        <v>57</v>
      </c>
      <c r="I26" s="2">
        <f>SUM($F8:I8)</f>
        <v>74</v>
      </c>
      <c r="J26" s="2">
        <f>SUM($F8:J8)</f>
        <v>93</v>
      </c>
      <c r="K26" s="2">
        <f>SUM($F8:K8)</f>
        <v>105</v>
      </c>
      <c r="L26" s="2">
        <f>SUM($F8:L8)</f>
        <v>124</v>
      </c>
      <c r="M26" s="2">
        <f>SUM($F8:M8)</f>
        <v>138</v>
      </c>
      <c r="N26" s="2">
        <f>SUM($F8:N8)</f>
        <v>155</v>
      </c>
      <c r="O26" s="2">
        <f>SUM($F8:O8)</f>
        <v>168</v>
      </c>
      <c r="P26" s="2">
        <f>SUM($F8:P8)</f>
        <v>182</v>
      </c>
      <c r="Q26" s="2">
        <f>SUM($F8:Q8)</f>
        <v>199</v>
      </c>
      <c r="R26" s="2">
        <f>SUM($F8:R8)</f>
        <v>207</v>
      </c>
    </row>
    <row r="27" spans="1:24">
      <c r="F27" s="2">
        <f>SUM($F9:F9)</f>
        <v>17</v>
      </c>
      <c r="G27" s="2">
        <f>SUM($F9:G9)</f>
        <v>36</v>
      </c>
      <c r="H27" s="2">
        <f>SUM($F9:H9)</f>
        <v>55</v>
      </c>
      <c r="I27" s="2">
        <f>SUM($F9:I9)</f>
        <v>74</v>
      </c>
      <c r="J27" s="2">
        <f>SUM($F9:J9)</f>
        <v>89</v>
      </c>
      <c r="K27" s="2">
        <f>SUM($F9:K9)</f>
        <v>105</v>
      </c>
      <c r="L27" s="2">
        <f>SUM($F9:L9)</f>
        <v>121</v>
      </c>
      <c r="M27" s="2">
        <f>SUM($F9:M9)</f>
        <v>132</v>
      </c>
      <c r="N27" s="2">
        <f>SUM($F9:N9)</f>
        <v>141</v>
      </c>
      <c r="O27" s="2">
        <f>SUM($F9:O9)</f>
        <v>153</v>
      </c>
      <c r="P27" s="2">
        <f>SUM($F9:P9)</f>
        <v>171</v>
      </c>
      <c r="Q27" s="2">
        <f>SUM($F9:Q9)</f>
        <v>181</v>
      </c>
      <c r="R27" s="2">
        <f>SUM($F9:R9)</f>
        <v>185</v>
      </c>
    </row>
    <row r="28" spans="1:24">
      <c r="F28" s="2">
        <f>SUM($F10:F10)</f>
        <v>21</v>
      </c>
      <c r="G28" s="2">
        <f>SUM($F10:G10)</f>
        <v>30</v>
      </c>
      <c r="H28" s="2">
        <f>SUM($F10:H10)</f>
        <v>46</v>
      </c>
      <c r="I28" s="2">
        <f>SUM($F10:I10)</f>
        <v>60</v>
      </c>
      <c r="J28" s="2">
        <f>SUM($F10:J10)</f>
        <v>76</v>
      </c>
      <c r="K28" s="2">
        <f>SUM($F10:K10)</f>
        <v>93</v>
      </c>
      <c r="L28" s="2">
        <f>SUM($F10:L10)</f>
        <v>101</v>
      </c>
      <c r="M28" s="2">
        <f>SUM($F10:M10)</f>
        <v>119</v>
      </c>
      <c r="N28" s="2">
        <f>SUM($F10:N10)</f>
        <v>128</v>
      </c>
      <c r="O28" s="2">
        <f>SUM($F10:O10)</f>
        <v>134</v>
      </c>
      <c r="P28" s="2">
        <f>SUM($F10:P10)</f>
        <v>141</v>
      </c>
      <c r="Q28" s="2">
        <f>SUM($F10:Q10)</f>
        <v>155</v>
      </c>
      <c r="R28" s="2">
        <f>SUM($F10:R10)</f>
        <v>167</v>
      </c>
    </row>
    <row r="29" spans="1:24">
      <c r="F29" s="2">
        <f>SUM($F11:F11)</f>
        <v>19</v>
      </c>
      <c r="G29" s="2">
        <f>SUM($F11:G11)</f>
        <v>34</v>
      </c>
      <c r="H29" s="2">
        <f>SUM($F11:H11)</f>
        <v>47</v>
      </c>
      <c r="I29" s="2">
        <f>SUM($F11:I11)</f>
        <v>63</v>
      </c>
      <c r="J29" s="2">
        <f>SUM($F11:J11)</f>
        <v>73</v>
      </c>
      <c r="K29" s="2">
        <f>SUM($F11:K11)</f>
        <v>87</v>
      </c>
      <c r="L29" s="2">
        <f>SUM($F11:L11)</f>
        <v>103</v>
      </c>
      <c r="M29" s="2">
        <f>SUM($F11:M11)</f>
        <v>112</v>
      </c>
      <c r="N29" s="2">
        <f>SUM($F11:N11)</f>
        <v>120</v>
      </c>
      <c r="O29" s="2">
        <f>SUM($F11:O11)</f>
        <v>129</v>
      </c>
      <c r="P29" s="2">
        <f>SUM($F11:P11)</f>
        <v>145</v>
      </c>
      <c r="Q29" s="2">
        <f>SUM($F11:Q11)</f>
        <v>159</v>
      </c>
      <c r="R29" s="2">
        <f>SUM($F11:R11)</f>
        <v>165</v>
      </c>
    </row>
    <row r="30" spans="1:24">
      <c r="F30" s="2">
        <f>SUM($F12:F12)</f>
        <v>10</v>
      </c>
      <c r="G30" s="2">
        <f>SUM($F12:G12)</f>
        <v>28</v>
      </c>
      <c r="H30" s="2">
        <f>SUM($F12:H12)</f>
        <v>42</v>
      </c>
      <c r="I30" s="2">
        <f>SUM($F12:I12)</f>
        <v>63</v>
      </c>
      <c r="J30" s="2">
        <f>SUM($F12:J12)</f>
        <v>80</v>
      </c>
      <c r="K30" s="2">
        <f>SUM($F12:K12)</f>
        <v>87</v>
      </c>
      <c r="L30" s="2">
        <f>SUM($F12:L12)</f>
        <v>96</v>
      </c>
      <c r="M30" s="2">
        <f>SUM($F12:M12)</f>
        <v>108</v>
      </c>
      <c r="N30" s="2">
        <f>SUM($F12:N12)</f>
        <v>114</v>
      </c>
      <c r="O30" s="2">
        <f>SUM($F12:O12)</f>
        <v>129</v>
      </c>
      <c r="P30" s="2">
        <f>SUM($F12:P12)</f>
        <v>137</v>
      </c>
      <c r="Q30" s="2">
        <f>SUM($F12:Q12)</f>
        <v>143</v>
      </c>
      <c r="R30" s="2">
        <f>SUM($F12:R12)</f>
        <v>154</v>
      </c>
    </row>
    <row r="31" spans="1:24">
      <c r="F31" s="2">
        <f>SUM($F13:F13)</f>
        <v>16</v>
      </c>
      <c r="G31" s="2">
        <f>SUM($F13:G13)</f>
        <v>37</v>
      </c>
      <c r="H31" s="2">
        <f>SUM($F13:H13)</f>
        <v>55</v>
      </c>
      <c r="I31" s="2">
        <f>SUM($F13:I13)</f>
        <v>69</v>
      </c>
      <c r="J31" s="2">
        <f>SUM($F13:J13)</f>
        <v>70</v>
      </c>
      <c r="K31" s="2">
        <f>SUM($F13:K13)</f>
        <v>76</v>
      </c>
      <c r="L31" s="2">
        <f>SUM($F13:L13)</f>
        <v>89</v>
      </c>
      <c r="M31" s="2">
        <f>SUM($F13:M13)</f>
        <v>96</v>
      </c>
      <c r="N31" s="2">
        <f>SUM($F13:N13)</f>
        <v>110</v>
      </c>
      <c r="O31" s="2">
        <f>SUM($F13:O13)</f>
        <v>116</v>
      </c>
      <c r="P31" s="2">
        <f>SUM($F13:P13)</f>
        <v>119</v>
      </c>
      <c r="Q31" s="2">
        <f>SUM($F13:Q13)</f>
        <v>123</v>
      </c>
      <c r="R31" s="2">
        <f>SUM($F13:R13)</f>
        <v>133</v>
      </c>
    </row>
    <row r="32" spans="1:24">
      <c r="F32" s="2">
        <f>SUM($F14:F14)</f>
        <v>7</v>
      </c>
      <c r="G32" s="2">
        <f>SUM($F14:G14)</f>
        <v>13</v>
      </c>
      <c r="H32" s="2">
        <f>SUM($F14:H14)</f>
        <v>30</v>
      </c>
      <c r="I32" s="2">
        <f>SUM($F14:I14)</f>
        <v>45</v>
      </c>
      <c r="J32" s="2">
        <f>SUM($F14:J14)</f>
        <v>51</v>
      </c>
      <c r="K32" s="2">
        <f>SUM($F14:K14)</f>
        <v>63</v>
      </c>
      <c r="L32" s="2">
        <f>SUM($F14:L14)</f>
        <v>70</v>
      </c>
      <c r="M32" s="2">
        <f>SUM($F14:M14)</f>
        <v>83</v>
      </c>
      <c r="N32" s="2">
        <f>SUM($F14:N14)</f>
        <v>93</v>
      </c>
      <c r="O32" s="2">
        <f>SUM($F14:O14)</f>
        <v>102</v>
      </c>
      <c r="P32" s="2">
        <f>SUM($F14:P14)</f>
        <v>110</v>
      </c>
      <c r="Q32" s="2">
        <f>SUM($F14:Q14)</f>
        <v>119</v>
      </c>
      <c r="R32" s="2">
        <f>SUM($F14:R14)</f>
        <v>120</v>
      </c>
    </row>
    <row r="33" spans="5:18">
      <c r="F33" s="2">
        <f>SUM($F15:F15)</f>
        <v>10</v>
      </c>
      <c r="G33" s="2">
        <f>SUM($F15:G15)</f>
        <v>23</v>
      </c>
      <c r="H33" s="2">
        <f>SUM($F15:H15)</f>
        <v>34</v>
      </c>
      <c r="I33" s="2">
        <f>SUM($F15:I15)</f>
        <v>46</v>
      </c>
      <c r="J33" s="2">
        <f>SUM($F15:J15)</f>
        <v>53</v>
      </c>
      <c r="K33" s="2">
        <f>SUM($F15:K15)</f>
        <v>65</v>
      </c>
      <c r="L33" s="2">
        <f>SUM($F15:L15)</f>
        <v>75</v>
      </c>
      <c r="M33" s="2">
        <f>SUM($F15:M15)</f>
        <v>82</v>
      </c>
      <c r="N33" s="2">
        <f>SUM($F15:N15)</f>
        <v>84</v>
      </c>
      <c r="O33" s="2">
        <f>SUM($F15:O15)</f>
        <v>84</v>
      </c>
      <c r="P33" s="2">
        <f>SUM($F15:P15)</f>
        <v>87</v>
      </c>
      <c r="Q33" s="2">
        <f>SUM($F15:Q15)</f>
        <v>88</v>
      </c>
      <c r="R33" s="2">
        <f>SUM($F15:R15)</f>
        <v>88</v>
      </c>
    </row>
    <row r="34" spans="5:18">
      <c r="F34" s="2">
        <f>SUM($F16:F16)</f>
        <v>6</v>
      </c>
      <c r="G34" s="2">
        <f>SUM($F16:G16)</f>
        <v>10</v>
      </c>
      <c r="H34" s="2">
        <f>SUM($F16:H16)</f>
        <v>18</v>
      </c>
      <c r="I34" s="2">
        <f>SUM($F16:I16)</f>
        <v>28</v>
      </c>
      <c r="J34" s="2">
        <f>SUM($F16:J16)</f>
        <v>33</v>
      </c>
      <c r="K34" s="2">
        <f>SUM($F16:K16)</f>
        <v>38</v>
      </c>
      <c r="L34" s="2">
        <f>SUM($F16:L16)</f>
        <v>46</v>
      </c>
      <c r="M34" s="2">
        <f>SUM($F16:M16)</f>
        <v>52</v>
      </c>
      <c r="N34" s="2">
        <f>SUM($F16:N16)</f>
        <v>58</v>
      </c>
      <c r="O34" s="2">
        <f>SUM($F16:O16)</f>
        <v>62</v>
      </c>
      <c r="P34" s="2">
        <f>SUM($F16:P16)</f>
        <v>72</v>
      </c>
      <c r="Q34" s="2">
        <f>SUM($F16:Q16)</f>
        <v>74</v>
      </c>
      <c r="R34" s="2">
        <f>SUM($F16:R16)</f>
        <v>75</v>
      </c>
    </row>
    <row r="35" spans="5:18">
      <c r="F35" s="2">
        <f>MAX(F21:F34)</f>
        <v>23</v>
      </c>
      <c r="G35" s="2">
        <f t="shared" ref="G35:R35" si="19">MAX(G21:G34)</f>
        <v>44</v>
      </c>
      <c r="H35" s="2">
        <f t="shared" si="19"/>
        <v>65</v>
      </c>
      <c r="I35" s="2">
        <f t="shared" si="19"/>
        <v>86</v>
      </c>
      <c r="J35" s="2">
        <f t="shared" si="19"/>
        <v>107</v>
      </c>
      <c r="K35" s="2">
        <f t="shared" si="19"/>
        <v>128</v>
      </c>
      <c r="L35" s="2">
        <f t="shared" si="19"/>
        <v>149</v>
      </c>
      <c r="M35" s="2">
        <f t="shared" si="19"/>
        <v>168</v>
      </c>
      <c r="N35" s="2">
        <f t="shared" si="19"/>
        <v>191</v>
      </c>
      <c r="O35" s="2">
        <f t="shared" si="19"/>
        <v>210</v>
      </c>
      <c r="P35" s="2">
        <f t="shared" si="19"/>
        <v>229</v>
      </c>
      <c r="Q35" s="2">
        <f t="shared" si="19"/>
        <v>249</v>
      </c>
      <c r="R35" s="2">
        <f t="shared" si="19"/>
        <v>266</v>
      </c>
    </row>
    <row r="37" spans="5:18">
      <c r="E37" s="1" t="str">
        <f>B3</f>
        <v>Paweł Kikel</v>
      </c>
      <c r="F37" s="10">
        <f t="shared" ref="F37:R37" si="20">F21/F$35</f>
        <v>1</v>
      </c>
      <c r="G37" s="10">
        <f t="shared" si="20"/>
        <v>1</v>
      </c>
      <c r="H37" s="10">
        <f t="shared" si="20"/>
        <v>0.98461538461538467</v>
      </c>
      <c r="I37" s="10">
        <f t="shared" si="20"/>
        <v>0.98837209302325579</v>
      </c>
      <c r="J37" s="10">
        <f t="shared" si="20"/>
        <v>1</v>
      </c>
      <c r="K37" s="10">
        <f t="shared" si="20"/>
        <v>1</v>
      </c>
      <c r="L37" s="10">
        <f t="shared" si="20"/>
        <v>1</v>
      </c>
      <c r="M37" s="10">
        <f t="shared" si="20"/>
        <v>1</v>
      </c>
      <c r="N37" s="10">
        <f t="shared" si="20"/>
        <v>1</v>
      </c>
      <c r="O37" s="10">
        <f t="shared" si="20"/>
        <v>1</v>
      </c>
      <c r="P37" s="10">
        <f t="shared" si="20"/>
        <v>1</v>
      </c>
      <c r="Q37" s="10">
        <f t="shared" si="20"/>
        <v>1</v>
      </c>
      <c r="R37" s="10">
        <f t="shared" si="20"/>
        <v>1</v>
      </c>
    </row>
    <row r="38" spans="5:18">
      <c r="E38" s="1" t="str">
        <f t="shared" ref="E38:E50" si="21">B4</f>
        <v>Krzysztof "FAZIK" Brzeziński</v>
      </c>
      <c r="F38" s="10">
        <f t="shared" ref="F38:R38" si="22">F22/F$35</f>
        <v>0.91304347826086951</v>
      </c>
      <c r="G38" s="10">
        <f t="shared" si="22"/>
        <v>1</v>
      </c>
      <c r="H38" s="10">
        <f t="shared" si="22"/>
        <v>0.98461538461538467</v>
      </c>
      <c r="I38" s="10">
        <f t="shared" si="22"/>
        <v>1</v>
      </c>
      <c r="J38" s="10">
        <f t="shared" si="22"/>
        <v>0.95327102803738317</v>
      </c>
      <c r="K38" s="10">
        <f t="shared" si="22"/>
        <v>0.953125</v>
      </c>
      <c r="L38" s="10">
        <f t="shared" si="22"/>
        <v>0.93288590604026844</v>
      </c>
      <c r="M38" s="10">
        <f t="shared" si="22"/>
        <v>0.95238095238095233</v>
      </c>
      <c r="N38" s="10">
        <f t="shared" si="22"/>
        <v>0.91623036649214662</v>
      </c>
      <c r="O38" s="10">
        <f t="shared" si="22"/>
        <v>0.90952380952380951</v>
      </c>
      <c r="P38" s="10">
        <f t="shared" si="22"/>
        <v>0.90393013100436681</v>
      </c>
      <c r="Q38" s="10">
        <f t="shared" si="22"/>
        <v>0.89156626506024095</v>
      </c>
      <c r="R38" s="10">
        <f t="shared" si="22"/>
        <v>0.92105263157894735</v>
      </c>
    </row>
    <row r="39" spans="5:18">
      <c r="E39" s="1" t="str">
        <f t="shared" si="21"/>
        <v>Marcin Walczak</v>
      </c>
      <c r="F39" s="10">
        <f t="shared" ref="F39:R39" si="23">F23/F$35</f>
        <v>0.91304347826086951</v>
      </c>
      <c r="G39" s="10">
        <f t="shared" si="23"/>
        <v>0.95454545454545459</v>
      </c>
      <c r="H39" s="10">
        <f t="shared" si="23"/>
        <v>0.93846153846153846</v>
      </c>
      <c r="I39" s="10">
        <f t="shared" si="23"/>
        <v>0.95348837209302328</v>
      </c>
      <c r="J39" s="10">
        <f t="shared" si="23"/>
        <v>0.94392523364485981</v>
      </c>
      <c r="K39" s="10">
        <f t="shared" si="23"/>
        <v>0.9296875</v>
      </c>
      <c r="L39" s="10">
        <f t="shared" si="23"/>
        <v>0.9261744966442953</v>
      </c>
      <c r="M39" s="10">
        <f t="shared" si="23"/>
        <v>0.91666666666666663</v>
      </c>
      <c r="N39" s="10">
        <f t="shared" si="23"/>
        <v>0.89528795811518325</v>
      </c>
      <c r="O39" s="10">
        <f t="shared" si="23"/>
        <v>0.87619047619047619</v>
      </c>
      <c r="P39" s="10">
        <f t="shared" si="23"/>
        <v>0.89519650655021832</v>
      </c>
      <c r="Q39" s="10">
        <f t="shared" si="23"/>
        <v>0.8875502008032129</v>
      </c>
      <c r="R39" s="10">
        <f t="shared" si="23"/>
        <v>0.89473684210526316</v>
      </c>
    </row>
    <row r="40" spans="5:18">
      <c r="E40" s="1" t="str">
        <f t="shared" si="21"/>
        <v>Robert "Stanley" Stańczyk</v>
      </c>
      <c r="F40" s="10">
        <f t="shared" ref="F40:R40" si="24">F24/F$35</f>
        <v>0.95652173913043481</v>
      </c>
      <c r="G40" s="10">
        <f t="shared" si="24"/>
        <v>0.97727272727272729</v>
      </c>
      <c r="H40" s="10">
        <f t="shared" si="24"/>
        <v>0.93846153846153846</v>
      </c>
      <c r="I40" s="10">
        <f t="shared" si="24"/>
        <v>0.93023255813953487</v>
      </c>
      <c r="J40" s="10">
        <f t="shared" si="24"/>
        <v>0.93457943925233644</v>
      </c>
      <c r="K40" s="10">
        <f t="shared" si="24"/>
        <v>0.921875</v>
      </c>
      <c r="L40" s="10">
        <f t="shared" si="24"/>
        <v>0.91946308724832215</v>
      </c>
      <c r="M40" s="10">
        <f t="shared" si="24"/>
        <v>0.92261904761904767</v>
      </c>
      <c r="N40" s="10">
        <f t="shared" si="24"/>
        <v>0.89005235602094246</v>
      </c>
      <c r="O40" s="10">
        <f t="shared" si="24"/>
        <v>0.86190476190476195</v>
      </c>
      <c r="P40" s="10">
        <f t="shared" si="24"/>
        <v>0.84716157205240172</v>
      </c>
      <c r="Q40" s="10">
        <f t="shared" si="24"/>
        <v>0.83132530120481929</v>
      </c>
      <c r="R40" s="10">
        <f t="shared" si="24"/>
        <v>0.86842105263157898</v>
      </c>
    </row>
    <row r="41" spans="5:18">
      <c r="E41" s="1" t="str">
        <f t="shared" si="21"/>
        <v>Radosław "Shogun" Wiśniewski</v>
      </c>
      <c r="F41" s="10">
        <f t="shared" ref="F41:R41" si="25">F25/F$35</f>
        <v>0.91304347826086951</v>
      </c>
      <c r="G41" s="10">
        <f t="shared" si="25"/>
        <v>0.97727272727272729</v>
      </c>
      <c r="H41" s="10">
        <f t="shared" si="25"/>
        <v>1</v>
      </c>
      <c r="I41" s="10">
        <f t="shared" si="25"/>
        <v>1</v>
      </c>
      <c r="J41" s="10">
        <f t="shared" si="25"/>
        <v>0.9719626168224299</v>
      </c>
      <c r="K41" s="10">
        <f t="shared" si="25"/>
        <v>0.9296875</v>
      </c>
      <c r="L41" s="10">
        <f t="shared" si="25"/>
        <v>0.89932885906040272</v>
      </c>
      <c r="M41" s="10">
        <f t="shared" si="25"/>
        <v>0.9107142857142857</v>
      </c>
      <c r="N41" s="10">
        <f t="shared" si="25"/>
        <v>0.89005235602094246</v>
      </c>
      <c r="O41" s="10">
        <f t="shared" si="25"/>
        <v>0.87142857142857144</v>
      </c>
      <c r="P41" s="10">
        <f t="shared" si="25"/>
        <v>0.85152838427947597</v>
      </c>
      <c r="Q41" s="10">
        <f t="shared" si="25"/>
        <v>0.83132530120481929</v>
      </c>
      <c r="R41" s="10">
        <f t="shared" si="25"/>
        <v>0.8571428571428571</v>
      </c>
    </row>
    <row r="42" spans="5:18">
      <c r="E42" s="1" t="str">
        <f t="shared" si="21"/>
        <v>Kostiantyn Fedotov</v>
      </c>
      <c r="F42" s="10">
        <f t="shared" ref="F42:R42" si="26">F26/F$35</f>
        <v>0.82608695652173914</v>
      </c>
      <c r="G42" s="10">
        <f t="shared" si="26"/>
        <v>0.81818181818181823</v>
      </c>
      <c r="H42" s="10">
        <f t="shared" si="26"/>
        <v>0.87692307692307692</v>
      </c>
      <c r="I42" s="10">
        <f t="shared" si="26"/>
        <v>0.86046511627906974</v>
      </c>
      <c r="J42" s="10">
        <f t="shared" si="26"/>
        <v>0.86915887850467288</v>
      </c>
      <c r="K42" s="10">
        <f t="shared" si="26"/>
        <v>0.8203125</v>
      </c>
      <c r="L42" s="10">
        <f t="shared" si="26"/>
        <v>0.83221476510067116</v>
      </c>
      <c r="M42" s="10">
        <f t="shared" si="26"/>
        <v>0.8214285714285714</v>
      </c>
      <c r="N42" s="10">
        <f t="shared" si="26"/>
        <v>0.81151832460732987</v>
      </c>
      <c r="O42" s="10">
        <f t="shared" si="26"/>
        <v>0.8</v>
      </c>
      <c r="P42" s="10">
        <f t="shared" si="26"/>
        <v>0.79475982532751088</v>
      </c>
      <c r="Q42" s="10">
        <f t="shared" si="26"/>
        <v>0.79919678714859432</v>
      </c>
      <c r="R42" s="10">
        <f t="shared" si="26"/>
        <v>0.77819548872180455</v>
      </c>
    </row>
    <row r="43" spans="5:18">
      <c r="E43" s="1" t="str">
        <f t="shared" si="21"/>
        <v>Leszek "Haris" Jęczkowski</v>
      </c>
      <c r="F43" s="10">
        <f t="shared" ref="F43:R43" si="27">F27/F$35</f>
        <v>0.73913043478260865</v>
      </c>
      <c r="G43" s="10">
        <f t="shared" si="27"/>
        <v>0.81818181818181823</v>
      </c>
      <c r="H43" s="10">
        <f t="shared" si="27"/>
        <v>0.84615384615384615</v>
      </c>
      <c r="I43" s="10">
        <f t="shared" si="27"/>
        <v>0.86046511627906974</v>
      </c>
      <c r="J43" s="10">
        <f t="shared" si="27"/>
        <v>0.83177570093457942</v>
      </c>
      <c r="K43" s="10">
        <f t="shared" si="27"/>
        <v>0.8203125</v>
      </c>
      <c r="L43" s="10">
        <f t="shared" si="27"/>
        <v>0.81208053691275173</v>
      </c>
      <c r="M43" s="10">
        <f t="shared" si="27"/>
        <v>0.7857142857142857</v>
      </c>
      <c r="N43" s="10">
        <f t="shared" si="27"/>
        <v>0.73821989528795806</v>
      </c>
      <c r="O43" s="10">
        <f t="shared" si="27"/>
        <v>0.72857142857142854</v>
      </c>
      <c r="P43" s="10">
        <f t="shared" si="27"/>
        <v>0.74672489082969429</v>
      </c>
      <c r="Q43" s="10">
        <f t="shared" si="27"/>
        <v>0.7269076305220884</v>
      </c>
      <c r="R43" s="10">
        <f t="shared" si="27"/>
        <v>0.69548872180451127</v>
      </c>
    </row>
    <row r="44" spans="5:18">
      <c r="E44" s="1" t="str">
        <f t="shared" si="21"/>
        <v>Robert "Gata" Piechota</v>
      </c>
      <c r="F44" s="10">
        <f t="shared" ref="F44:R44" si="28">F28/F$35</f>
        <v>0.91304347826086951</v>
      </c>
      <c r="G44" s="10">
        <f t="shared" si="28"/>
        <v>0.68181818181818177</v>
      </c>
      <c r="H44" s="10">
        <f t="shared" si="28"/>
        <v>0.70769230769230773</v>
      </c>
      <c r="I44" s="10">
        <f t="shared" si="28"/>
        <v>0.69767441860465118</v>
      </c>
      <c r="J44" s="10">
        <f t="shared" si="28"/>
        <v>0.71028037383177567</v>
      </c>
      <c r="K44" s="10">
        <f t="shared" si="28"/>
        <v>0.7265625</v>
      </c>
      <c r="L44" s="10">
        <f t="shared" si="28"/>
        <v>0.67785234899328861</v>
      </c>
      <c r="M44" s="10">
        <f t="shared" si="28"/>
        <v>0.70833333333333337</v>
      </c>
      <c r="N44" s="10">
        <f t="shared" si="28"/>
        <v>0.67015706806282727</v>
      </c>
      <c r="O44" s="10">
        <f t="shared" si="28"/>
        <v>0.63809523809523805</v>
      </c>
      <c r="P44" s="10">
        <f t="shared" si="28"/>
        <v>0.61572052401746724</v>
      </c>
      <c r="Q44" s="10">
        <f t="shared" si="28"/>
        <v>0.6224899598393574</v>
      </c>
      <c r="R44" s="10">
        <f t="shared" si="28"/>
        <v>0.6278195488721805</v>
      </c>
    </row>
    <row r="45" spans="5:18">
      <c r="E45" s="1" t="str">
        <f t="shared" si="21"/>
        <v>Joanna Mazur</v>
      </c>
      <c r="F45" s="10">
        <f t="shared" ref="F45:R45" si="29">F29/F$35</f>
        <v>0.82608695652173914</v>
      </c>
      <c r="G45" s="10">
        <f t="shared" si="29"/>
        <v>0.77272727272727271</v>
      </c>
      <c r="H45" s="10">
        <f t="shared" si="29"/>
        <v>0.72307692307692306</v>
      </c>
      <c r="I45" s="10">
        <f t="shared" si="29"/>
        <v>0.73255813953488369</v>
      </c>
      <c r="J45" s="10">
        <f t="shared" si="29"/>
        <v>0.68224299065420557</v>
      </c>
      <c r="K45" s="10">
        <f t="shared" si="29"/>
        <v>0.6796875</v>
      </c>
      <c r="L45" s="10">
        <f t="shared" si="29"/>
        <v>0.6912751677852349</v>
      </c>
      <c r="M45" s="10">
        <f t="shared" si="29"/>
        <v>0.66666666666666663</v>
      </c>
      <c r="N45" s="10">
        <f t="shared" si="29"/>
        <v>0.62827225130890052</v>
      </c>
      <c r="O45" s="10">
        <f t="shared" si="29"/>
        <v>0.61428571428571432</v>
      </c>
      <c r="P45" s="10">
        <f t="shared" si="29"/>
        <v>0.63318777292576423</v>
      </c>
      <c r="Q45" s="10">
        <f t="shared" si="29"/>
        <v>0.63855421686746983</v>
      </c>
      <c r="R45" s="10">
        <f t="shared" si="29"/>
        <v>0.62030075187969924</v>
      </c>
    </row>
    <row r="46" spans="5:18">
      <c r="E46" s="1" t="str">
        <f t="shared" si="21"/>
        <v>Łukasz Szczygieł</v>
      </c>
      <c r="F46" s="10">
        <f t="shared" ref="F46:R46" si="30">F30/F$35</f>
        <v>0.43478260869565216</v>
      </c>
      <c r="G46" s="10">
        <f t="shared" si="30"/>
        <v>0.63636363636363635</v>
      </c>
      <c r="H46" s="10">
        <f t="shared" si="30"/>
        <v>0.64615384615384619</v>
      </c>
      <c r="I46" s="10">
        <f t="shared" si="30"/>
        <v>0.73255813953488369</v>
      </c>
      <c r="J46" s="10">
        <f t="shared" si="30"/>
        <v>0.74766355140186913</v>
      </c>
      <c r="K46" s="10">
        <f t="shared" si="30"/>
        <v>0.6796875</v>
      </c>
      <c r="L46" s="10">
        <f t="shared" si="30"/>
        <v>0.64429530201342278</v>
      </c>
      <c r="M46" s="10">
        <f t="shared" si="30"/>
        <v>0.6428571428571429</v>
      </c>
      <c r="N46" s="10">
        <f t="shared" si="30"/>
        <v>0.59685863874345546</v>
      </c>
      <c r="O46" s="10">
        <f t="shared" si="30"/>
        <v>0.61428571428571432</v>
      </c>
      <c r="P46" s="10">
        <f t="shared" si="30"/>
        <v>0.59825327510917026</v>
      </c>
      <c r="Q46" s="10">
        <f t="shared" si="30"/>
        <v>0.57429718875502012</v>
      </c>
      <c r="R46" s="10">
        <f t="shared" si="30"/>
        <v>0.57894736842105265</v>
      </c>
    </row>
    <row r="47" spans="5:18">
      <c r="E47" s="1" t="str">
        <f t="shared" si="21"/>
        <v>Iwona Orońska</v>
      </c>
      <c r="F47" s="10">
        <f t="shared" ref="F47:R47" si="31">F31/F$35</f>
        <v>0.69565217391304346</v>
      </c>
      <c r="G47" s="10">
        <f t="shared" si="31"/>
        <v>0.84090909090909094</v>
      </c>
      <c r="H47" s="10">
        <f t="shared" si="31"/>
        <v>0.84615384615384615</v>
      </c>
      <c r="I47" s="10">
        <f t="shared" si="31"/>
        <v>0.80232558139534882</v>
      </c>
      <c r="J47" s="10">
        <f t="shared" si="31"/>
        <v>0.65420560747663548</v>
      </c>
      <c r="K47" s="10">
        <f t="shared" si="31"/>
        <v>0.59375</v>
      </c>
      <c r="L47" s="10">
        <f t="shared" si="31"/>
        <v>0.59731543624161076</v>
      </c>
      <c r="M47" s="10">
        <f t="shared" si="31"/>
        <v>0.5714285714285714</v>
      </c>
      <c r="N47" s="10">
        <f t="shared" si="31"/>
        <v>0.5759162303664922</v>
      </c>
      <c r="O47" s="10">
        <f t="shared" si="31"/>
        <v>0.55238095238095242</v>
      </c>
      <c r="P47" s="10">
        <f t="shared" si="31"/>
        <v>0.51965065502183405</v>
      </c>
      <c r="Q47" s="10">
        <f t="shared" si="31"/>
        <v>0.49397590361445781</v>
      </c>
      <c r="R47" s="10">
        <f t="shared" si="31"/>
        <v>0.5</v>
      </c>
    </row>
    <row r="48" spans="5:18">
      <c r="E48" s="1" t="str">
        <f t="shared" si="21"/>
        <v>Mateusz "Sambor" Labuda</v>
      </c>
      <c r="F48" s="10">
        <f t="shared" ref="F48:R48" si="32">F32/F$35</f>
        <v>0.30434782608695654</v>
      </c>
      <c r="G48" s="10">
        <f t="shared" si="32"/>
        <v>0.29545454545454547</v>
      </c>
      <c r="H48" s="10">
        <f t="shared" si="32"/>
        <v>0.46153846153846156</v>
      </c>
      <c r="I48" s="10">
        <f t="shared" si="32"/>
        <v>0.52325581395348841</v>
      </c>
      <c r="J48" s="10">
        <f t="shared" si="32"/>
        <v>0.47663551401869159</v>
      </c>
      <c r="K48" s="10">
        <f t="shared" si="32"/>
        <v>0.4921875</v>
      </c>
      <c r="L48" s="10">
        <f t="shared" si="32"/>
        <v>0.46979865771812079</v>
      </c>
      <c r="M48" s="10">
        <f t="shared" si="32"/>
        <v>0.49404761904761907</v>
      </c>
      <c r="N48" s="10">
        <f t="shared" si="32"/>
        <v>0.48691099476439792</v>
      </c>
      <c r="O48" s="10">
        <f t="shared" si="32"/>
        <v>0.48571428571428571</v>
      </c>
      <c r="P48" s="10">
        <f t="shared" si="32"/>
        <v>0.48034934497816595</v>
      </c>
      <c r="Q48" s="10">
        <f t="shared" si="32"/>
        <v>0.47791164658634538</v>
      </c>
      <c r="R48" s="10">
        <f t="shared" si="32"/>
        <v>0.45112781954887216</v>
      </c>
    </row>
    <row r="49" spans="5:18">
      <c r="E49" s="1" t="str">
        <f t="shared" si="21"/>
        <v>Amelia Szczygieł</v>
      </c>
      <c r="F49" s="10">
        <f t="shared" ref="F49:R49" si="33">F33/F$35</f>
        <v>0.43478260869565216</v>
      </c>
      <c r="G49" s="10">
        <f t="shared" si="33"/>
        <v>0.52272727272727271</v>
      </c>
      <c r="H49" s="10">
        <f t="shared" si="33"/>
        <v>0.52307692307692311</v>
      </c>
      <c r="I49" s="10">
        <f t="shared" si="33"/>
        <v>0.53488372093023251</v>
      </c>
      <c r="J49" s="10">
        <f t="shared" si="33"/>
        <v>0.49532710280373832</v>
      </c>
      <c r="K49" s="10">
        <f t="shared" si="33"/>
        <v>0.5078125</v>
      </c>
      <c r="L49" s="10">
        <f t="shared" si="33"/>
        <v>0.50335570469798663</v>
      </c>
      <c r="M49" s="10">
        <f t="shared" si="33"/>
        <v>0.48809523809523808</v>
      </c>
      <c r="N49" s="10">
        <f t="shared" si="33"/>
        <v>0.43979057591623039</v>
      </c>
      <c r="O49" s="10">
        <f t="shared" si="33"/>
        <v>0.4</v>
      </c>
      <c r="P49" s="10">
        <f t="shared" si="33"/>
        <v>0.37991266375545851</v>
      </c>
      <c r="Q49" s="10">
        <f t="shared" si="33"/>
        <v>0.3534136546184739</v>
      </c>
      <c r="R49" s="10">
        <f t="shared" si="33"/>
        <v>0.33082706766917291</v>
      </c>
    </row>
    <row r="50" spans="5:18">
      <c r="E50" s="1" t="str">
        <f t="shared" si="21"/>
        <v>Piotr Oroński</v>
      </c>
      <c r="F50" s="10">
        <f t="shared" ref="F50:R50" si="34">F34/F$35</f>
        <v>0.2608695652173913</v>
      </c>
      <c r="G50" s="10">
        <f t="shared" si="34"/>
        <v>0.22727272727272727</v>
      </c>
      <c r="H50" s="10">
        <f t="shared" si="34"/>
        <v>0.27692307692307694</v>
      </c>
      <c r="I50" s="10">
        <f t="shared" si="34"/>
        <v>0.32558139534883723</v>
      </c>
      <c r="J50" s="10">
        <f t="shared" si="34"/>
        <v>0.30841121495327101</v>
      </c>
      <c r="K50" s="10">
        <f t="shared" si="34"/>
        <v>0.296875</v>
      </c>
      <c r="L50" s="10">
        <f t="shared" si="34"/>
        <v>0.3087248322147651</v>
      </c>
      <c r="M50" s="10">
        <f t="shared" si="34"/>
        <v>0.30952380952380953</v>
      </c>
      <c r="N50" s="10">
        <f t="shared" si="34"/>
        <v>0.30366492146596857</v>
      </c>
      <c r="O50" s="10">
        <f t="shared" si="34"/>
        <v>0.29523809523809524</v>
      </c>
      <c r="P50" s="10">
        <f t="shared" si="34"/>
        <v>0.31441048034934499</v>
      </c>
      <c r="Q50" s="10">
        <f t="shared" si="34"/>
        <v>0.2971887550200803</v>
      </c>
      <c r="R50" s="10">
        <f t="shared" si="34"/>
        <v>0.28195488721804512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D40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87" t="s">
        <v>0</v>
      </c>
      <c r="B1" s="87" t="s">
        <v>1</v>
      </c>
      <c r="C1" s="87" t="s">
        <v>2</v>
      </c>
      <c r="D1" s="88" t="s">
        <v>3</v>
      </c>
      <c r="E1" s="90" t="s">
        <v>4</v>
      </c>
      <c r="F1" s="86">
        <v>1</v>
      </c>
      <c r="G1" s="86">
        <v>2</v>
      </c>
      <c r="H1" s="86">
        <v>3</v>
      </c>
      <c r="I1" s="86">
        <v>4</v>
      </c>
      <c r="J1" s="86">
        <v>5</v>
      </c>
      <c r="K1" s="86">
        <v>6</v>
      </c>
      <c r="L1" s="86">
        <v>7</v>
      </c>
      <c r="M1" s="86">
        <v>8</v>
      </c>
      <c r="N1" s="86">
        <v>9</v>
      </c>
      <c r="O1" s="86">
        <v>10</v>
      </c>
      <c r="P1" s="86">
        <v>11</v>
      </c>
      <c r="Q1" s="86">
        <v>12</v>
      </c>
      <c r="R1" s="86">
        <v>13</v>
      </c>
      <c r="S1" s="91"/>
      <c r="T1" s="91"/>
      <c r="U1" s="91"/>
      <c r="V1" s="91"/>
      <c r="W1" s="91"/>
      <c r="X1" s="70"/>
      <c r="Y1" s="85" t="s">
        <v>32</v>
      </c>
      <c r="Z1" s="85"/>
      <c r="AA1" s="85"/>
      <c r="AB1" s="85"/>
      <c r="AC1" s="29" t="s">
        <v>36</v>
      </c>
      <c r="AD1" s="72">
        <f>12*30+28</f>
        <v>388</v>
      </c>
    </row>
    <row r="2" spans="1:30">
      <c r="A2" s="87"/>
      <c r="B2" s="87"/>
      <c r="C2" s="87"/>
      <c r="D2" s="89"/>
      <c r="E2" s="90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71">
        <v>0</v>
      </c>
      <c r="T2" s="71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7" t="s">
        <v>85</v>
      </c>
      <c r="C3" s="12" t="s">
        <v>5</v>
      </c>
      <c r="D3" s="18" t="s">
        <v>10</v>
      </c>
      <c r="E3" s="15">
        <f t="shared" ref="E3:E12" si="0">SUM(F3:R3)</f>
        <v>281</v>
      </c>
      <c r="F3" s="20">
        <v>23</v>
      </c>
      <c r="G3" s="20">
        <v>26</v>
      </c>
      <c r="H3" s="20">
        <v>23</v>
      </c>
      <c r="I3" s="20">
        <v>21</v>
      </c>
      <c r="J3" s="20">
        <v>18</v>
      </c>
      <c r="K3" s="20">
        <v>19</v>
      </c>
      <c r="L3" s="20">
        <v>21</v>
      </c>
      <c r="M3" s="20">
        <v>23</v>
      </c>
      <c r="N3" s="20">
        <v>25</v>
      </c>
      <c r="O3" s="20">
        <v>22</v>
      </c>
      <c r="P3" s="20">
        <v>21</v>
      </c>
      <c r="Q3" s="20">
        <v>18</v>
      </c>
      <c r="R3" s="20">
        <v>21</v>
      </c>
      <c r="S3" s="20">
        <v>4</v>
      </c>
      <c r="T3" s="20">
        <v>4</v>
      </c>
      <c r="U3" s="20">
        <v>5</v>
      </c>
      <c r="V3" s="20">
        <v>4</v>
      </c>
      <c r="W3" s="20">
        <v>4</v>
      </c>
      <c r="X3" s="20"/>
      <c r="AC3">
        <f t="shared" ref="AC3:AC7" si="1">E3-$AD$1</f>
        <v>-107</v>
      </c>
      <c r="AD3" s="28">
        <f t="shared" ref="AD3:AD7" si="2">E3/$AD$1</f>
        <v>0.72422680412371132</v>
      </c>
    </row>
    <row r="4" spans="1:30">
      <c r="A4" s="11">
        <v>2</v>
      </c>
      <c r="B4" s="13" t="s">
        <v>7</v>
      </c>
      <c r="C4" s="14" t="s">
        <v>5</v>
      </c>
      <c r="D4" s="14" t="s">
        <v>6</v>
      </c>
      <c r="E4" s="15">
        <f t="shared" si="0"/>
        <v>278</v>
      </c>
      <c r="F4" s="21">
        <v>24</v>
      </c>
      <c r="G4" s="21">
        <v>23</v>
      </c>
      <c r="H4" s="21">
        <v>23</v>
      </c>
      <c r="I4" s="21">
        <v>20</v>
      </c>
      <c r="J4" s="16">
        <v>23</v>
      </c>
      <c r="K4" s="16">
        <v>26</v>
      </c>
      <c r="L4" s="16">
        <v>16</v>
      </c>
      <c r="M4" s="16">
        <v>19</v>
      </c>
      <c r="N4" s="16">
        <v>23</v>
      </c>
      <c r="O4" s="16">
        <v>23</v>
      </c>
      <c r="P4" s="16">
        <v>17</v>
      </c>
      <c r="Q4" s="16">
        <v>19</v>
      </c>
      <c r="R4" s="16">
        <v>22</v>
      </c>
      <c r="S4" s="16">
        <v>4</v>
      </c>
      <c r="T4" s="16">
        <v>5</v>
      </c>
      <c r="U4" s="16">
        <v>5</v>
      </c>
      <c r="V4" s="16">
        <v>4</v>
      </c>
      <c r="W4" s="16">
        <v>4</v>
      </c>
      <c r="X4" s="16"/>
      <c r="Y4">
        <f>E3-E4</f>
        <v>3</v>
      </c>
      <c r="Z4" s="28">
        <f t="shared" ref="Z4:Z7" si="3">E4/E3</f>
        <v>0.98932384341637014</v>
      </c>
      <c r="AA4">
        <f t="shared" ref="AA4:AA7" si="4">E4-E$3</f>
        <v>-3</v>
      </c>
      <c r="AB4" s="28">
        <f t="shared" ref="AB4:AB7" si="5">E4/E$3</f>
        <v>0.98932384341637014</v>
      </c>
      <c r="AC4">
        <f t="shared" si="1"/>
        <v>-110</v>
      </c>
      <c r="AD4" s="28">
        <f t="shared" si="2"/>
        <v>0.71649484536082475</v>
      </c>
    </row>
    <row r="5" spans="1:30">
      <c r="A5" s="11">
        <v>3</v>
      </c>
      <c r="B5" s="13" t="s">
        <v>87</v>
      </c>
      <c r="C5" s="14" t="s">
        <v>5</v>
      </c>
      <c r="D5" s="14" t="s">
        <v>6</v>
      </c>
      <c r="E5" s="15">
        <f t="shared" si="0"/>
        <v>241</v>
      </c>
      <c r="F5" s="20">
        <v>24</v>
      </c>
      <c r="G5" s="20">
        <v>18</v>
      </c>
      <c r="H5" s="20">
        <v>17</v>
      </c>
      <c r="I5" s="20">
        <v>13</v>
      </c>
      <c r="J5" s="20">
        <v>7</v>
      </c>
      <c r="K5" s="20">
        <v>23</v>
      </c>
      <c r="L5" s="20">
        <v>21</v>
      </c>
      <c r="M5" s="20">
        <v>15</v>
      </c>
      <c r="N5" s="20">
        <v>23</v>
      </c>
      <c r="O5" s="20">
        <v>17</v>
      </c>
      <c r="P5" s="20">
        <v>21</v>
      </c>
      <c r="Q5" s="20">
        <v>20</v>
      </c>
      <c r="R5" s="20">
        <v>22</v>
      </c>
      <c r="S5" s="20">
        <v>4</v>
      </c>
      <c r="T5" s="20">
        <v>4</v>
      </c>
      <c r="U5" s="20">
        <v>3</v>
      </c>
      <c r="V5" s="20">
        <v>5</v>
      </c>
      <c r="W5" s="20">
        <v>5</v>
      </c>
      <c r="X5" s="20">
        <v>1</v>
      </c>
      <c r="Y5">
        <f t="shared" ref="Y5:Y12" si="6">E4-E5</f>
        <v>37</v>
      </c>
      <c r="Z5" s="28">
        <f t="shared" si="3"/>
        <v>0.86690647482014394</v>
      </c>
      <c r="AA5">
        <f t="shared" si="4"/>
        <v>-40</v>
      </c>
      <c r="AB5" s="28">
        <f t="shared" si="5"/>
        <v>0.85765124555160144</v>
      </c>
      <c r="AC5">
        <f t="shared" si="1"/>
        <v>-147</v>
      </c>
      <c r="AD5" s="28">
        <f t="shared" si="2"/>
        <v>0.62113402061855671</v>
      </c>
    </row>
    <row r="6" spans="1:30">
      <c r="A6" s="11">
        <v>3</v>
      </c>
      <c r="B6" s="13" t="s">
        <v>84</v>
      </c>
      <c r="C6" s="14" t="s">
        <v>5</v>
      </c>
      <c r="D6" s="14" t="s">
        <v>6</v>
      </c>
      <c r="E6" s="15">
        <f t="shared" si="0"/>
        <v>241</v>
      </c>
      <c r="F6" s="16">
        <v>19</v>
      </c>
      <c r="G6" s="16">
        <v>22</v>
      </c>
      <c r="H6" s="16">
        <v>4</v>
      </c>
      <c r="I6" s="16">
        <v>24</v>
      </c>
      <c r="J6" s="16">
        <v>24</v>
      </c>
      <c r="K6" s="16">
        <v>19</v>
      </c>
      <c r="L6" s="16">
        <v>18</v>
      </c>
      <c r="M6" s="16">
        <v>20</v>
      </c>
      <c r="N6" s="16">
        <v>20</v>
      </c>
      <c r="O6" s="16">
        <v>15</v>
      </c>
      <c r="P6" s="16">
        <v>21</v>
      </c>
      <c r="Q6" s="16">
        <v>18</v>
      </c>
      <c r="R6" s="16">
        <v>17</v>
      </c>
      <c r="S6" s="16">
        <v>4</v>
      </c>
      <c r="T6" s="16">
        <v>4</v>
      </c>
      <c r="U6" s="16">
        <v>3</v>
      </c>
      <c r="V6" s="16">
        <v>4</v>
      </c>
      <c r="W6" s="16">
        <v>2</v>
      </c>
      <c r="X6" s="16"/>
      <c r="Y6">
        <f t="shared" si="6"/>
        <v>0</v>
      </c>
      <c r="Z6" s="28">
        <f t="shared" si="3"/>
        <v>1</v>
      </c>
      <c r="AA6">
        <f t="shared" si="4"/>
        <v>-40</v>
      </c>
      <c r="AB6" s="28">
        <f t="shared" si="5"/>
        <v>0.85765124555160144</v>
      </c>
      <c r="AC6">
        <f t="shared" si="1"/>
        <v>-147</v>
      </c>
      <c r="AD6" s="28">
        <f t="shared" si="2"/>
        <v>0.62113402061855671</v>
      </c>
    </row>
    <row r="7" spans="1:30">
      <c r="A7" s="11">
        <v>5</v>
      </c>
      <c r="B7" s="13" t="s">
        <v>23</v>
      </c>
      <c r="C7" s="14" t="s">
        <v>5</v>
      </c>
      <c r="D7" s="14" t="s">
        <v>10</v>
      </c>
      <c r="E7" s="15">
        <f t="shared" si="0"/>
        <v>232</v>
      </c>
      <c r="F7" s="20">
        <v>17</v>
      </c>
      <c r="G7" s="20">
        <v>21</v>
      </c>
      <c r="H7" s="20">
        <v>8</v>
      </c>
      <c r="I7" s="20">
        <v>19</v>
      </c>
      <c r="J7" s="20">
        <v>14</v>
      </c>
      <c r="K7" s="20">
        <v>17</v>
      </c>
      <c r="L7" s="20">
        <v>20</v>
      </c>
      <c r="M7" s="20">
        <v>19</v>
      </c>
      <c r="N7" s="20">
        <v>19</v>
      </c>
      <c r="O7" s="20">
        <v>18</v>
      </c>
      <c r="P7" s="20">
        <v>21</v>
      </c>
      <c r="Q7" s="20">
        <v>17</v>
      </c>
      <c r="R7" s="20">
        <v>22</v>
      </c>
      <c r="S7" s="20">
        <v>5</v>
      </c>
      <c r="T7" s="20">
        <v>5</v>
      </c>
      <c r="U7" s="20">
        <v>3</v>
      </c>
      <c r="V7" s="20">
        <v>5</v>
      </c>
      <c r="W7" s="20">
        <v>4</v>
      </c>
      <c r="X7" s="20"/>
      <c r="Y7">
        <f t="shared" si="6"/>
        <v>9</v>
      </c>
      <c r="Z7" s="28">
        <f t="shared" si="3"/>
        <v>0.96265560165975106</v>
      </c>
      <c r="AA7">
        <f t="shared" si="4"/>
        <v>-49</v>
      </c>
      <c r="AB7" s="28">
        <f t="shared" si="5"/>
        <v>0.82562277580071175</v>
      </c>
      <c r="AC7">
        <f t="shared" si="1"/>
        <v>-156</v>
      </c>
      <c r="AD7" s="28">
        <f t="shared" si="2"/>
        <v>0.59793814432989689</v>
      </c>
    </row>
    <row r="8" spans="1:30">
      <c r="A8" s="11">
        <v>6</v>
      </c>
      <c r="B8" s="13" t="s">
        <v>29</v>
      </c>
      <c r="C8" s="14" t="s">
        <v>28</v>
      </c>
      <c r="D8" s="14" t="s">
        <v>10</v>
      </c>
      <c r="E8" s="15">
        <f t="shared" si="0"/>
        <v>211</v>
      </c>
      <c r="F8" s="21">
        <v>21</v>
      </c>
      <c r="G8" s="21">
        <v>17</v>
      </c>
      <c r="H8" s="21">
        <v>15</v>
      </c>
      <c r="I8" s="21">
        <v>13</v>
      </c>
      <c r="J8" s="21">
        <v>10</v>
      </c>
      <c r="K8" s="21">
        <v>7</v>
      </c>
      <c r="L8" s="21">
        <v>20</v>
      </c>
      <c r="M8" s="21">
        <v>17</v>
      </c>
      <c r="N8" s="21">
        <v>19</v>
      </c>
      <c r="O8" s="21">
        <v>21</v>
      </c>
      <c r="P8" s="21">
        <v>19</v>
      </c>
      <c r="Q8" s="21">
        <v>22</v>
      </c>
      <c r="R8" s="21">
        <v>10</v>
      </c>
      <c r="S8" s="21">
        <v>5</v>
      </c>
      <c r="T8" s="21">
        <v>4</v>
      </c>
      <c r="U8" s="21">
        <v>1</v>
      </c>
      <c r="V8" s="21"/>
      <c r="W8" s="21"/>
      <c r="X8" s="21"/>
      <c r="Y8">
        <f t="shared" si="6"/>
        <v>21</v>
      </c>
      <c r="Z8" s="28">
        <f>E8/E7</f>
        <v>0.90948275862068961</v>
      </c>
      <c r="AA8">
        <f>E8-E$3</f>
        <v>-70</v>
      </c>
      <c r="AB8" s="28">
        <f>E8/E$3</f>
        <v>0.75088967971530252</v>
      </c>
      <c r="AC8">
        <f>E8-$AD$1</f>
        <v>-177</v>
      </c>
      <c r="AD8" s="28">
        <f>E8/$AD$1</f>
        <v>0.54381443298969068</v>
      </c>
    </row>
    <row r="9" spans="1:30">
      <c r="A9" s="11">
        <v>7</v>
      </c>
      <c r="B9" s="13" t="s">
        <v>88</v>
      </c>
      <c r="C9" s="14" t="s">
        <v>5</v>
      </c>
      <c r="D9" s="14" t="s">
        <v>6</v>
      </c>
      <c r="E9" s="15">
        <f t="shared" si="0"/>
        <v>158</v>
      </c>
      <c r="F9" s="20">
        <v>16</v>
      </c>
      <c r="G9" s="20">
        <v>20</v>
      </c>
      <c r="H9" s="20">
        <v>8</v>
      </c>
      <c r="I9" s="20">
        <v>14</v>
      </c>
      <c r="J9" s="20">
        <v>2</v>
      </c>
      <c r="K9" s="20">
        <v>13</v>
      </c>
      <c r="L9" s="20">
        <v>16</v>
      </c>
      <c r="M9" s="20">
        <v>17</v>
      </c>
      <c r="N9" s="20">
        <v>14</v>
      </c>
      <c r="O9" s="20">
        <v>4</v>
      </c>
      <c r="P9" s="20">
        <v>12</v>
      </c>
      <c r="Q9" s="20">
        <v>12</v>
      </c>
      <c r="R9" s="20">
        <v>10</v>
      </c>
      <c r="S9" s="20">
        <v>3</v>
      </c>
      <c r="T9" s="20">
        <v>2</v>
      </c>
      <c r="U9" s="20">
        <v>3</v>
      </c>
      <c r="V9" s="20">
        <v>2</v>
      </c>
      <c r="W9" s="20"/>
      <c r="X9" s="20"/>
      <c r="Y9">
        <f t="shared" si="6"/>
        <v>53</v>
      </c>
      <c r="Z9" s="28">
        <f t="shared" ref="Z9:Z12" si="7">E9/E8</f>
        <v>0.74881516587677721</v>
      </c>
      <c r="AA9">
        <f t="shared" ref="AA9:AA12" si="8">E9-E$3</f>
        <v>-123</v>
      </c>
      <c r="AB9" s="28">
        <f t="shared" ref="AB9:AB12" si="9">E9/E$3</f>
        <v>0.56227758007117434</v>
      </c>
      <c r="AC9">
        <f t="shared" ref="AC9:AC12" si="10">E9-$AD$1</f>
        <v>-230</v>
      </c>
      <c r="AD9" s="28">
        <f t="shared" ref="AD9:AD12" si="11">E9/$AD$1</f>
        <v>0.40721649484536082</v>
      </c>
    </row>
    <row r="10" spans="1:30">
      <c r="A10" s="11">
        <v>8</v>
      </c>
      <c r="B10" s="13" t="s">
        <v>24</v>
      </c>
      <c r="C10" s="14" t="s">
        <v>5</v>
      </c>
      <c r="D10" s="14" t="s">
        <v>6</v>
      </c>
      <c r="E10" s="15">
        <f t="shared" si="0"/>
        <v>145</v>
      </c>
      <c r="F10" s="21">
        <v>10</v>
      </c>
      <c r="G10" s="21">
        <v>18</v>
      </c>
      <c r="H10" s="21">
        <v>9</v>
      </c>
      <c r="I10" s="21">
        <v>12</v>
      </c>
      <c r="J10" s="16">
        <v>13</v>
      </c>
      <c r="K10" s="16">
        <v>17</v>
      </c>
      <c r="L10" s="16">
        <v>7</v>
      </c>
      <c r="M10" s="16">
        <v>15</v>
      </c>
      <c r="N10" s="16">
        <v>17</v>
      </c>
      <c r="O10" s="16">
        <v>10</v>
      </c>
      <c r="P10" s="16">
        <v>6</v>
      </c>
      <c r="Q10" s="16">
        <v>7</v>
      </c>
      <c r="R10" s="16">
        <v>4</v>
      </c>
      <c r="S10" s="16">
        <v>4</v>
      </c>
      <c r="T10" s="16"/>
      <c r="U10" s="16"/>
      <c r="V10" s="16"/>
      <c r="W10" s="16"/>
      <c r="X10" s="16"/>
      <c r="Y10">
        <f t="shared" si="6"/>
        <v>13</v>
      </c>
      <c r="Z10" s="28">
        <f t="shared" si="7"/>
        <v>0.91772151898734178</v>
      </c>
      <c r="AA10">
        <f t="shared" si="8"/>
        <v>-136</v>
      </c>
      <c r="AB10" s="28">
        <f t="shared" si="9"/>
        <v>0.51601423487544484</v>
      </c>
      <c r="AC10">
        <f t="shared" si="10"/>
        <v>-243</v>
      </c>
      <c r="AD10" s="28">
        <f t="shared" si="11"/>
        <v>0.37371134020618557</v>
      </c>
    </row>
    <row r="11" spans="1:30">
      <c r="A11" s="11">
        <v>9</v>
      </c>
      <c r="B11" s="13" t="s">
        <v>89</v>
      </c>
      <c r="C11" s="12" t="s">
        <v>90</v>
      </c>
      <c r="D11" s="18" t="s">
        <v>10</v>
      </c>
      <c r="E11" s="15">
        <f t="shared" si="0"/>
        <v>138</v>
      </c>
      <c r="F11" s="20">
        <v>15</v>
      </c>
      <c r="G11" s="20">
        <v>13</v>
      </c>
      <c r="H11" s="20">
        <v>14</v>
      </c>
      <c r="I11" s="20">
        <v>9</v>
      </c>
      <c r="J11" s="20">
        <v>4</v>
      </c>
      <c r="K11" s="20">
        <v>11</v>
      </c>
      <c r="L11" s="20">
        <v>6</v>
      </c>
      <c r="M11" s="20">
        <v>16</v>
      </c>
      <c r="N11" s="20">
        <v>13</v>
      </c>
      <c r="O11" s="20">
        <v>7</v>
      </c>
      <c r="P11" s="20">
        <v>9</v>
      </c>
      <c r="Q11" s="20">
        <v>15</v>
      </c>
      <c r="R11" s="20">
        <v>6</v>
      </c>
      <c r="S11" s="20">
        <v>5</v>
      </c>
      <c r="T11" s="20">
        <v>1</v>
      </c>
      <c r="U11" s="20"/>
      <c r="V11" s="20"/>
      <c r="W11" s="20"/>
      <c r="X11" s="20"/>
      <c r="Y11">
        <f t="shared" si="6"/>
        <v>7</v>
      </c>
      <c r="Z11" s="28">
        <f t="shared" si="7"/>
        <v>0.9517241379310345</v>
      </c>
      <c r="AA11">
        <f t="shared" si="8"/>
        <v>-143</v>
      </c>
      <c r="AB11" s="28">
        <f t="shared" si="9"/>
        <v>0.49110320284697506</v>
      </c>
      <c r="AC11">
        <f t="shared" si="10"/>
        <v>-250</v>
      </c>
      <c r="AD11" s="28">
        <f t="shared" si="11"/>
        <v>0.35567010309278352</v>
      </c>
    </row>
    <row r="12" spans="1:30">
      <c r="A12" s="11">
        <v>10</v>
      </c>
      <c r="B12" s="17" t="s">
        <v>91</v>
      </c>
      <c r="C12" s="12" t="s">
        <v>92</v>
      </c>
      <c r="D12" s="18" t="s">
        <v>10</v>
      </c>
      <c r="E12" s="15">
        <f t="shared" si="0"/>
        <v>134</v>
      </c>
      <c r="F12" s="16">
        <v>6</v>
      </c>
      <c r="G12" s="16">
        <v>15</v>
      </c>
      <c r="H12" s="16">
        <v>4</v>
      </c>
      <c r="I12" s="16">
        <v>12</v>
      </c>
      <c r="J12" s="16">
        <v>7</v>
      </c>
      <c r="K12" s="16">
        <v>21</v>
      </c>
      <c r="L12" s="16">
        <v>17</v>
      </c>
      <c r="M12" s="16">
        <v>15</v>
      </c>
      <c r="N12" s="16">
        <v>13</v>
      </c>
      <c r="O12" s="16">
        <v>1</v>
      </c>
      <c r="P12" s="16">
        <v>13</v>
      </c>
      <c r="Q12" s="16">
        <v>10</v>
      </c>
      <c r="R12" s="16">
        <v>0</v>
      </c>
      <c r="S12" s="16">
        <v>0</v>
      </c>
      <c r="T12" s="16"/>
      <c r="U12" s="16"/>
      <c r="V12" s="16"/>
      <c r="W12" s="16"/>
      <c r="X12" s="16"/>
      <c r="Y12">
        <f t="shared" si="6"/>
        <v>4</v>
      </c>
      <c r="Z12" s="28">
        <f t="shared" si="7"/>
        <v>0.97101449275362317</v>
      </c>
      <c r="AA12">
        <f t="shared" si="8"/>
        <v>-147</v>
      </c>
      <c r="AB12" s="28">
        <f t="shared" si="9"/>
        <v>0.47686832740213525</v>
      </c>
      <c r="AC12">
        <f t="shared" si="10"/>
        <v>-254</v>
      </c>
      <c r="AD12" s="28">
        <f t="shared" si="11"/>
        <v>0.34536082474226804</v>
      </c>
    </row>
    <row r="13" spans="1:30">
      <c r="A13" s="65"/>
      <c r="B13" s="67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30">
      <c r="B14" s="5" t="s">
        <v>12</v>
      </c>
      <c r="D14" s="2"/>
      <c r="E14" s="2"/>
      <c r="F14" s="2"/>
      <c r="G14" s="2"/>
      <c r="H14" s="2"/>
      <c r="I14" s="2"/>
      <c r="J14" s="4"/>
      <c r="K14" s="4"/>
      <c r="L14" s="4"/>
    </row>
    <row r="15" spans="1:30">
      <c r="A15" s="6" t="s">
        <v>13</v>
      </c>
      <c r="B15" s="5" t="s">
        <v>14</v>
      </c>
      <c r="D15" s="2"/>
      <c r="F15" s="2"/>
      <c r="G15" s="2"/>
      <c r="H15" s="2"/>
      <c r="I15" s="2"/>
      <c r="J15" s="4"/>
      <c r="K15" s="4"/>
      <c r="L15" s="4"/>
    </row>
    <row r="16" spans="1:30">
      <c r="A16" s="6" t="s">
        <v>10</v>
      </c>
      <c r="B16" s="5" t="s">
        <v>15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6" t="s">
        <v>8</v>
      </c>
      <c r="B17" s="7" t="s">
        <v>16</v>
      </c>
      <c r="D17" s="2"/>
      <c r="F17" s="2">
        <f>SUM($F3:F3)</f>
        <v>23</v>
      </c>
      <c r="G17" s="2">
        <f>SUM($F3:G3)</f>
        <v>49</v>
      </c>
      <c r="H17" s="2">
        <f>SUM($F3:H3)</f>
        <v>72</v>
      </c>
      <c r="I17" s="2">
        <f>SUM($F3:I3)</f>
        <v>93</v>
      </c>
      <c r="J17" s="2">
        <f>SUM($F3:J3)</f>
        <v>111</v>
      </c>
      <c r="K17" s="2">
        <f>SUM($F3:K3)</f>
        <v>130</v>
      </c>
      <c r="L17" s="2">
        <f>SUM($F3:L3)</f>
        <v>151</v>
      </c>
      <c r="M17" s="2">
        <f>SUM($F3:M3)</f>
        <v>174</v>
      </c>
      <c r="N17" s="2">
        <f>SUM($F3:N3)</f>
        <v>199</v>
      </c>
      <c r="O17" s="2">
        <f>SUM($F3:O3)</f>
        <v>221</v>
      </c>
      <c r="P17" s="2">
        <f>SUM($F3:P3)</f>
        <v>242</v>
      </c>
      <c r="Q17" s="2">
        <f>SUM($F3:Q3)</f>
        <v>260</v>
      </c>
      <c r="R17" s="2">
        <f>SUM($F3:R3)</f>
        <v>281</v>
      </c>
    </row>
    <row r="18" spans="1:18">
      <c r="A18" s="6" t="s">
        <v>6</v>
      </c>
      <c r="B18" s="5" t="s">
        <v>17</v>
      </c>
      <c r="D18" s="2"/>
      <c r="F18" s="2">
        <f>SUM($F4:F4)</f>
        <v>24</v>
      </c>
      <c r="G18" s="2">
        <f>SUM($F4:G4)</f>
        <v>47</v>
      </c>
      <c r="H18" s="2">
        <f>SUM($F4:H4)</f>
        <v>70</v>
      </c>
      <c r="I18" s="2">
        <f>SUM($F4:I4)</f>
        <v>90</v>
      </c>
      <c r="J18" s="2">
        <f>SUM($F4:J4)</f>
        <v>113</v>
      </c>
      <c r="K18" s="2">
        <f>SUM($F4:K4)</f>
        <v>139</v>
      </c>
      <c r="L18" s="2">
        <f>SUM($F4:L4)</f>
        <v>155</v>
      </c>
      <c r="M18" s="2">
        <f>SUM($F4:M4)</f>
        <v>174</v>
      </c>
      <c r="N18" s="2">
        <f>SUM($F4:N4)</f>
        <v>197</v>
      </c>
      <c r="O18" s="2">
        <f>SUM($F4:O4)</f>
        <v>220</v>
      </c>
      <c r="P18" s="2">
        <f>SUM($F4:P4)</f>
        <v>237</v>
      </c>
      <c r="Q18" s="2">
        <f>SUM($F4:Q4)</f>
        <v>256</v>
      </c>
      <c r="R18" s="2">
        <f>SUM($F4:R4)</f>
        <v>278</v>
      </c>
    </row>
    <row r="19" spans="1:18">
      <c r="A19" s="6" t="s">
        <v>18</v>
      </c>
      <c r="B19" s="5" t="s">
        <v>19</v>
      </c>
      <c r="D19" s="2"/>
      <c r="F19" s="2">
        <f>SUM($F5:F5)</f>
        <v>24</v>
      </c>
      <c r="G19" s="2">
        <f>SUM($F5:G5)</f>
        <v>42</v>
      </c>
      <c r="H19" s="2">
        <f>SUM($F5:H5)</f>
        <v>59</v>
      </c>
      <c r="I19" s="2">
        <f>SUM($F5:I5)</f>
        <v>72</v>
      </c>
      <c r="J19" s="2">
        <f>SUM($F5:J5)</f>
        <v>79</v>
      </c>
      <c r="K19" s="2">
        <f>SUM($F5:K5)</f>
        <v>102</v>
      </c>
      <c r="L19" s="2">
        <f>SUM($F5:L5)</f>
        <v>123</v>
      </c>
      <c r="M19" s="2">
        <f>SUM($F5:M5)</f>
        <v>138</v>
      </c>
      <c r="N19" s="2">
        <f>SUM($F5:N5)</f>
        <v>161</v>
      </c>
      <c r="O19" s="2">
        <f>SUM($F5:O5)</f>
        <v>178</v>
      </c>
      <c r="P19" s="2">
        <f>SUM($F5:P5)</f>
        <v>199</v>
      </c>
      <c r="Q19" s="2">
        <f>SUM($F5:Q5)</f>
        <v>219</v>
      </c>
      <c r="R19" s="2">
        <f>SUM($F5:R5)</f>
        <v>241</v>
      </c>
    </row>
    <row r="20" spans="1:18">
      <c r="A20" s="6" t="s">
        <v>20</v>
      </c>
      <c r="B20" s="7" t="s">
        <v>21</v>
      </c>
      <c r="D20" s="2"/>
      <c r="F20" s="2">
        <f>SUM($F6:F6)</f>
        <v>19</v>
      </c>
      <c r="G20" s="2">
        <f>SUM($F6:G6)</f>
        <v>41</v>
      </c>
      <c r="H20" s="2">
        <f>SUM($F6:H6)</f>
        <v>45</v>
      </c>
      <c r="I20" s="2">
        <f>SUM($F6:I6)</f>
        <v>69</v>
      </c>
      <c r="J20" s="2">
        <f>SUM($F6:J6)</f>
        <v>93</v>
      </c>
      <c r="K20" s="2">
        <f>SUM($F6:K6)</f>
        <v>112</v>
      </c>
      <c r="L20" s="2">
        <f>SUM($F6:L6)</f>
        <v>130</v>
      </c>
      <c r="M20" s="2">
        <f>SUM($F6:M6)</f>
        <v>150</v>
      </c>
      <c r="N20" s="2">
        <f>SUM($F6:N6)</f>
        <v>170</v>
      </c>
      <c r="O20" s="2">
        <f>SUM($F6:O6)</f>
        <v>185</v>
      </c>
      <c r="P20" s="2">
        <f>SUM($F6:P6)</f>
        <v>206</v>
      </c>
      <c r="Q20" s="2">
        <f>SUM($F6:Q6)</f>
        <v>224</v>
      </c>
      <c r="R20" s="2">
        <f>SUM($F6:R6)</f>
        <v>241</v>
      </c>
    </row>
    <row r="21" spans="1:18">
      <c r="A21" s="8"/>
      <c r="D21" s="2"/>
      <c r="F21" s="2">
        <f>SUM($F7:F7)</f>
        <v>17</v>
      </c>
      <c r="G21" s="2">
        <f>SUM($F7:G7)</f>
        <v>38</v>
      </c>
      <c r="H21" s="2">
        <f>SUM($F7:H7)</f>
        <v>46</v>
      </c>
      <c r="I21" s="2">
        <f>SUM($F7:I7)</f>
        <v>65</v>
      </c>
      <c r="J21" s="2">
        <f>SUM($F7:J7)</f>
        <v>79</v>
      </c>
      <c r="K21" s="2">
        <f>SUM($F7:K7)</f>
        <v>96</v>
      </c>
      <c r="L21" s="2">
        <f>SUM($F7:L7)</f>
        <v>116</v>
      </c>
      <c r="M21" s="2">
        <f>SUM($F7:M7)</f>
        <v>135</v>
      </c>
      <c r="N21" s="2">
        <f>SUM($F7:N7)</f>
        <v>154</v>
      </c>
      <c r="O21" s="2">
        <f>SUM($F7:O7)</f>
        <v>172</v>
      </c>
      <c r="P21" s="2">
        <f>SUM($F7:P7)</f>
        <v>193</v>
      </c>
      <c r="Q21" s="2">
        <f>SUM($F7:Q7)</f>
        <v>210</v>
      </c>
      <c r="R21" s="2">
        <f>SUM($F7:R7)</f>
        <v>232</v>
      </c>
    </row>
    <row r="22" spans="1:18">
      <c r="A22" s="8"/>
      <c r="B22" s="5" t="s">
        <v>22</v>
      </c>
      <c r="D22" s="2"/>
      <c r="F22" s="2">
        <f>SUM($F8:F8)</f>
        <v>21</v>
      </c>
      <c r="G22" s="2">
        <f>SUM($F8:G8)</f>
        <v>38</v>
      </c>
      <c r="H22" s="2">
        <f>SUM($F8:H8)</f>
        <v>53</v>
      </c>
      <c r="I22" s="2">
        <f>SUM($F8:I8)</f>
        <v>66</v>
      </c>
      <c r="J22" s="2">
        <f>SUM($F8:J8)</f>
        <v>76</v>
      </c>
      <c r="K22" s="2">
        <f>SUM($F8:K8)</f>
        <v>83</v>
      </c>
      <c r="L22" s="2">
        <f>SUM($F8:L8)</f>
        <v>103</v>
      </c>
      <c r="M22" s="2">
        <f>SUM($F8:M8)</f>
        <v>120</v>
      </c>
      <c r="N22" s="2">
        <f>SUM($F8:N8)</f>
        <v>139</v>
      </c>
      <c r="O22" s="2">
        <f>SUM($F8:O8)</f>
        <v>160</v>
      </c>
      <c r="P22" s="2">
        <f>SUM($F8:P8)</f>
        <v>179</v>
      </c>
      <c r="Q22" s="2">
        <f>SUM($F8:Q8)</f>
        <v>201</v>
      </c>
      <c r="R22" s="2">
        <f>SUM($F8:R8)</f>
        <v>211</v>
      </c>
    </row>
    <row r="23" spans="1:18">
      <c r="F23" s="2">
        <f>SUM($F9:F9)</f>
        <v>16</v>
      </c>
      <c r="G23" s="2">
        <f>SUM($F9:G9)</f>
        <v>36</v>
      </c>
      <c r="H23" s="2">
        <f>SUM($F9:H9)</f>
        <v>44</v>
      </c>
      <c r="I23" s="2">
        <f>SUM($F9:I9)</f>
        <v>58</v>
      </c>
      <c r="J23" s="2">
        <f>SUM($F9:J9)</f>
        <v>60</v>
      </c>
      <c r="K23" s="2">
        <f>SUM($F9:K9)</f>
        <v>73</v>
      </c>
      <c r="L23" s="2">
        <f>SUM($F9:L9)</f>
        <v>89</v>
      </c>
      <c r="M23" s="2">
        <f>SUM($F9:M9)</f>
        <v>106</v>
      </c>
      <c r="N23" s="2">
        <f>SUM($F9:N9)</f>
        <v>120</v>
      </c>
      <c r="O23" s="2">
        <f>SUM($F9:O9)</f>
        <v>124</v>
      </c>
      <c r="P23" s="2">
        <f>SUM($F9:P9)</f>
        <v>136</v>
      </c>
      <c r="Q23" s="2">
        <f>SUM($F9:Q9)</f>
        <v>148</v>
      </c>
      <c r="R23" s="2">
        <f>SUM($F9:R9)</f>
        <v>158</v>
      </c>
    </row>
    <row r="24" spans="1:18">
      <c r="F24" s="2">
        <f>SUM($F10:F10)</f>
        <v>10</v>
      </c>
      <c r="G24" s="2">
        <f>SUM($F10:G10)</f>
        <v>28</v>
      </c>
      <c r="H24" s="2">
        <f>SUM($F10:H10)</f>
        <v>37</v>
      </c>
      <c r="I24" s="2">
        <f>SUM($F10:I10)</f>
        <v>49</v>
      </c>
      <c r="J24" s="2">
        <f>SUM($F10:J10)</f>
        <v>62</v>
      </c>
      <c r="K24" s="2">
        <f>SUM($F10:K10)</f>
        <v>79</v>
      </c>
      <c r="L24" s="2">
        <f>SUM($F10:L10)</f>
        <v>86</v>
      </c>
      <c r="M24" s="2">
        <f>SUM($F10:M10)</f>
        <v>101</v>
      </c>
      <c r="N24" s="2">
        <f>SUM($F10:N10)</f>
        <v>118</v>
      </c>
      <c r="O24" s="2">
        <f>SUM($F10:O10)</f>
        <v>128</v>
      </c>
      <c r="P24" s="2">
        <f>SUM($F10:P10)</f>
        <v>134</v>
      </c>
      <c r="Q24" s="2">
        <f>SUM($F10:Q10)</f>
        <v>141</v>
      </c>
      <c r="R24" s="2">
        <f>SUM($F10:R10)</f>
        <v>145</v>
      </c>
    </row>
    <row r="25" spans="1:18">
      <c r="F25" s="2">
        <f>SUM($F11:F11)</f>
        <v>15</v>
      </c>
      <c r="G25" s="2">
        <f>SUM($F11:G11)</f>
        <v>28</v>
      </c>
      <c r="H25" s="2">
        <f>SUM($F11:H11)</f>
        <v>42</v>
      </c>
      <c r="I25" s="2">
        <f>SUM($F11:I11)</f>
        <v>51</v>
      </c>
      <c r="J25" s="2">
        <f>SUM($F11:J11)</f>
        <v>55</v>
      </c>
      <c r="K25" s="2">
        <f>SUM($F11:K11)</f>
        <v>66</v>
      </c>
      <c r="L25" s="2">
        <f>SUM($F11:L11)</f>
        <v>72</v>
      </c>
      <c r="M25" s="2">
        <f>SUM($F11:M11)</f>
        <v>88</v>
      </c>
      <c r="N25" s="2">
        <f>SUM($F11:N11)</f>
        <v>101</v>
      </c>
      <c r="O25" s="2">
        <f>SUM($F11:O11)</f>
        <v>108</v>
      </c>
      <c r="P25" s="2">
        <f>SUM($F11:P11)</f>
        <v>117</v>
      </c>
      <c r="Q25" s="2">
        <f>SUM($F11:Q11)</f>
        <v>132</v>
      </c>
      <c r="R25" s="2">
        <f>SUM($F11:R11)</f>
        <v>138</v>
      </c>
    </row>
    <row r="26" spans="1:18">
      <c r="F26" s="2">
        <f>SUM($F12:F12)</f>
        <v>6</v>
      </c>
      <c r="G26" s="2">
        <f>SUM($F12:G12)</f>
        <v>21</v>
      </c>
      <c r="H26" s="2">
        <f>SUM($F12:H12)</f>
        <v>25</v>
      </c>
      <c r="I26" s="2">
        <f>SUM($F12:I12)</f>
        <v>37</v>
      </c>
      <c r="J26" s="2">
        <f>SUM($F12:J12)</f>
        <v>44</v>
      </c>
      <c r="K26" s="2">
        <f>SUM($F12:K12)</f>
        <v>65</v>
      </c>
      <c r="L26" s="2">
        <f>SUM($F12:L12)</f>
        <v>82</v>
      </c>
      <c r="M26" s="2">
        <f>SUM($F12:M12)</f>
        <v>97</v>
      </c>
      <c r="N26" s="2">
        <f>SUM($F12:N12)</f>
        <v>110</v>
      </c>
      <c r="O26" s="2">
        <f>SUM($F12:O12)</f>
        <v>111</v>
      </c>
      <c r="P26" s="2">
        <f>SUM($F12:P12)</f>
        <v>124</v>
      </c>
      <c r="Q26" s="2">
        <f>SUM($F12:Q12)</f>
        <v>134</v>
      </c>
      <c r="R26" s="2">
        <f>SUM($F12:R12)</f>
        <v>134</v>
      </c>
    </row>
    <row r="27" spans="1:18">
      <c r="F27" s="2">
        <f t="shared" ref="F27:R27" si="12">MAX(F17:F26)</f>
        <v>24</v>
      </c>
      <c r="G27" s="2">
        <f t="shared" si="12"/>
        <v>49</v>
      </c>
      <c r="H27" s="2">
        <f t="shared" si="12"/>
        <v>72</v>
      </c>
      <c r="I27" s="2">
        <f t="shared" si="12"/>
        <v>93</v>
      </c>
      <c r="J27" s="2">
        <f t="shared" si="12"/>
        <v>113</v>
      </c>
      <c r="K27" s="2">
        <f t="shared" si="12"/>
        <v>139</v>
      </c>
      <c r="L27" s="2">
        <f t="shared" si="12"/>
        <v>155</v>
      </c>
      <c r="M27" s="2">
        <f t="shared" si="12"/>
        <v>174</v>
      </c>
      <c r="N27" s="2">
        <f t="shared" si="12"/>
        <v>199</v>
      </c>
      <c r="O27" s="2">
        <f t="shared" si="12"/>
        <v>221</v>
      </c>
      <c r="P27" s="2">
        <f t="shared" si="12"/>
        <v>242</v>
      </c>
      <c r="Q27" s="2">
        <f t="shared" si="12"/>
        <v>260</v>
      </c>
      <c r="R27" s="2">
        <f t="shared" si="12"/>
        <v>281</v>
      </c>
    </row>
    <row r="29" spans="1:1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F30" s="9"/>
      <c r="G30" s="9"/>
      <c r="H30" s="2"/>
      <c r="I30" s="9"/>
      <c r="J30" s="4"/>
      <c r="K30" s="4"/>
      <c r="L30" s="4"/>
    </row>
    <row r="31" spans="1:18">
      <c r="E31" s="1" t="str">
        <f>B3</f>
        <v>Robert "Stanley" Stańczyk</v>
      </c>
      <c r="F31" s="10">
        <f t="shared" ref="F31:R40" si="13">F17/F$27</f>
        <v>0.95833333333333337</v>
      </c>
      <c r="G31" s="10">
        <f t="shared" si="13"/>
        <v>1</v>
      </c>
      <c r="H31" s="10">
        <f t="shared" si="13"/>
        <v>1</v>
      </c>
      <c r="I31" s="10">
        <f t="shared" si="13"/>
        <v>1</v>
      </c>
      <c r="J31" s="10">
        <f t="shared" si="13"/>
        <v>0.98230088495575218</v>
      </c>
      <c r="K31" s="10">
        <f t="shared" si="13"/>
        <v>0.93525179856115104</v>
      </c>
      <c r="L31" s="10">
        <f t="shared" si="13"/>
        <v>0.97419354838709682</v>
      </c>
      <c r="M31" s="10">
        <f t="shared" si="13"/>
        <v>1</v>
      </c>
      <c r="N31" s="10">
        <f t="shared" si="13"/>
        <v>1</v>
      </c>
      <c r="O31" s="10">
        <f t="shared" si="13"/>
        <v>1</v>
      </c>
      <c r="P31" s="10">
        <f t="shared" si="13"/>
        <v>1</v>
      </c>
      <c r="Q31" s="10">
        <f t="shared" si="13"/>
        <v>1</v>
      </c>
      <c r="R31" s="10">
        <f t="shared" si="13"/>
        <v>1</v>
      </c>
    </row>
    <row r="32" spans="1:18">
      <c r="E32" s="1" t="str">
        <f t="shared" ref="E32:E40" si="14">B4</f>
        <v>Krzysztof "FAZIK" Brzeziński</v>
      </c>
      <c r="F32" s="10">
        <f t="shared" si="13"/>
        <v>1</v>
      </c>
      <c r="G32" s="10">
        <f t="shared" si="13"/>
        <v>0.95918367346938771</v>
      </c>
      <c r="H32" s="10">
        <f t="shared" si="13"/>
        <v>0.97222222222222221</v>
      </c>
      <c r="I32" s="10">
        <f t="shared" si="13"/>
        <v>0.967741935483871</v>
      </c>
      <c r="J32" s="10">
        <f t="shared" si="13"/>
        <v>1</v>
      </c>
      <c r="K32" s="10">
        <f t="shared" si="13"/>
        <v>1</v>
      </c>
      <c r="L32" s="10">
        <f t="shared" si="13"/>
        <v>1</v>
      </c>
      <c r="M32" s="10">
        <f t="shared" si="13"/>
        <v>1</v>
      </c>
      <c r="N32" s="10">
        <f t="shared" si="13"/>
        <v>0.98994974874371855</v>
      </c>
      <c r="O32" s="10">
        <f t="shared" si="13"/>
        <v>0.99547511312217196</v>
      </c>
      <c r="P32" s="10">
        <f t="shared" si="13"/>
        <v>0.97933884297520657</v>
      </c>
      <c r="Q32" s="10">
        <f t="shared" si="13"/>
        <v>0.98461538461538467</v>
      </c>
      <c r="R32" s="10">
        <f t="shared" si="13"/>
        <v>0.98932384341637014</v>
      </c>
    </row>
    <row r="33" spans="5:18">
      <c r="E33" s="1" t="str">
        <f t="shared" si="14"/>
        <v>Marcin Walczak</v>
      </c>
      <c r="F33" s="10">
        <f t="shared" si="13"/>
        <v>1</v>
      </c>
      <c r="G33" s="10">
        <f t="shared" si="13"/>
        <v>0.8571428571428571</v>
      </c>
      <c r="H33" s="10">
        <f t="shared" si="13"/>
        <v>0.81944444444444442</v>
      </c>
      <c r="I33" s="10">
        <f t="shared" si="13"/>
        <v>0.77419354838709675</v>
      </c>
      <c r="J33" s="10">
        <f t="shared" si="13"/>
        <v>0.69911504424778759</v>
      </c>
      <c r="K33" s="10">
        <f t="shared" si="13"/>
        <v>0.73381294964028776</v>
      </c>
      <c r="L33" s="10">
        <f t="shared" si="13"/>
        <v>0.79354838709677422</v>
      </c>
      <c r="M33" s="10">
        <f t="shared" si="13"/>
        <v>0.7931034482758621</v>
      </c>
      <c r="N33" s="10">
        <f t="shared" si="13"/>
        <v>0.80904522613065322</v>
      </c>
      <c r="O33" s="10">
        <f t="shared" si="13"/>
        <v>0.80542986425339369</v>
      </c>
      <c r="P33" s="10">
        <f t="shared" si="13"/>
        <v>0.8223140495867769</v>
      </c>
      <c r="Q33" s="10">
        <f t="shared" si="13"/>
        <v>0.84230769230769231</v>
      </c>
      <c r="R33" s="10">
        <f t="shared" si="13"/>
        <v>0.85765124555160144</v>
      </c>
    </row>
    <row r="34" spans="5:18">
      <c r="E34" s="1" t="str">
        <f t="shared" si="14"/>
        <v>Radosław "Shogun" Wiśniewski</v>
      </c>
      <c r="F34" s="10">
        <f t="shared" si="13"/>
        <v>0.79166666666666663</v>
      </c>
      <c r="G34" s="10">
        <f t="shared" si="13"/>
        <v>0.83673469387755106</v>
      </c>
      <c r="H34" s="10">
        <f t="shared" si="13"/>
        <v>0.625</v>
      </c>
      <c r="I34" s="10">
        <f t="shared" si="13"/>
        <v>0.74193548387096775</v>
      </c>
      <c r="J34" s="10">
        <f t="shared" si="13"/>
        <v>0.82300884955752207</v>
      </c>
      <c r="K34" s="10">
        <f t="shared" si="13"/>
        <v>0.80575539568345322</v>
      </c>
      <c r="L34" s="10">
        <f t="shared" si="13"/>
        <v>0.83870967741935487</v>
      </c>
      <c r="M34" s="10">
        <f t="shared" si="13"/>
        <v>0.86206896551724133</v>
      </c>
      <c r="N34" s="10">
        <f t="shared" si="13"/>
        <v>0.85427135678391963</v>
      </c>
      <c r="O34" s="10">
        <f t="shared" si="13"/>
        <v>0.83710407239819007</v>
      </c>
      <c r="P34" s="10">
        <f t="shared" si="13"/>
        <v>0.85123966942148765</v>
      </c>
      <c r="Q34" s="10">
        <f t="shared" si="13"/>
        <v>0.86153846153846159</v>
      </c>
      <c r="R34" s="10">
        <f t="shared" si="13"/>
        <v>0.85765124555160144</v>
      </c>
    </row>
    <row r="35" spans="5:18">
      <c r="E35" s="1" t="str">
        <f t="shared" si="14"/>
        <v>Leszek "Haris" Jęczkowski</v>
      </c>
      <c r="F35" s="10">
        <f t="shared" si="13"/>
        <v>0.70833333333333337</v>
      </c>
      <c r="G35" s="10">
        <f t="shared" si="13"/>
        <v>0.77551020408163263</v>
      </c>
      <c r="H35" s="10">
        <f t="shared" si="13"/>
        <v>0.63888888888888884</v>
      </c>
      <c r="I35" s="10">
        <f t="shared" si="13"/>
        <v>0.69892473118279574</v>
      </c>
      <c r="J35" s="10">
        <f t="shared" si="13"/>
        <v>0.69911504424778759</v>
      </c>
      <c r="K35" s="10">
        <f t="shared" si="13"/>
        <v>0.69064748201438853</v>
      </c>
      <c r="L35" s="10">
        <f t="shared" si="13"/>
        <v>0.74838709677419357</v>
      </c>
      <c r="M35" s="10">
        <f t="shared" si="13"/>
        <v>0.77586206896551724</v>
      </c>
      <c r="N35" s="10">
        <f t="shared" si="13"/>
        <v>0.77386934673366836</v>
      </c>
      <c r="O35" s="10">
        <f t="shared" si="13"/>
        <v>0.77828054298642535</v>
      </c>
      <c r="P35" s="10">
        <f t="shared" si="13"/>
        <v>0.7975206611570248</v>
      </c>
      <c r="Q35" s="10">
        <f t="shared" si="13"/>
        <v>0.80769230769230771</v>
      </c>
      <c r="R35" s="10">
        <f t="shared" si="13"/>
        <v>0.82562277580071175</v>
      </c>
    </row>
    <row r="36" spans="5:18">
      <c r="E36" s="1" t="str">
        <f t="shared" si="14"/>
        <v>Damian Kuczmaszewski</v>
      </c>
      <c r="F36" s="10">
        <f t="shared" si="13"/>
        <v>0.875</v>
      </c>
      <c r="G36" s="10">
        <f t="shared" si="13"/>
        <v>0.77551020408163263</v>
      </c>
      <c r="H36" s="10">
        <f t="shared" si="13"/>
        <v>0.73611111111111116</v>
      </c>
      <c r="I36" s="10">
        <f t="shared" si="13"/>
        <v>0.70967741935483875</v>
      </c>
      <c r="J36" s="10">
        <f t="shared" si="13"/>
        <v>0.67256637168141598</v>
      </c>
      <c r="K36" s="10">
        <f t="shared" si="13"/>
        <v>0.59712230215827333</v>
      </c>
      <c r="L36" s="10">
        <f t="shared" si="13"/>
        <v>0.6645161290322581</v>
      </c>
      <c r="M36" s="10">
        <f t="shared" si="13"/>
        <v>0.68965517241379315</v>
      </c>
      <c r="N36" s="10">
        <f t="shared" si="13"/>
        <v>0.69849246231155782</v>
      </c>
      <c r="O36" s="10">
        <f t="shared" si="13"/>
        <v>0.72398190045248867</v>
      </c>
      <c r="P36" s="10">
        <f t="shared" si="13"/>
        <v>0.73966942148760328</v>
      </c>
      <c r="Q36" s="10">
        <f t="shared" si="13"/>
        <v>0.77307692307692311</v>
      </c>
      <c r="R36" s="10">
        <f t="shared" si="13"/>
        <v>0.75088967971530252</v>
      </c>
    </row>
    <row r="37" spans="5:18">
      <c r="E37" s="1" t="str">
        <f t="shared" si="14"/>
        <v>Kostiantyn Fedotov</v>
      </c>
      <c r="F37" s="10">
        <f t="shared" si="13"/>
        <v>0.66666666666666663</v>
      </c>
      <c r="G37" s="10">
        <f t="shared" si="13"/>
        <v>0.73469387755102045</v>
      </c>
      <c r="H37" s="10">
        <f t="shared" si="13"/>
        <v>0.61111111111111116</v>
      </c>
      <c r="I37" s="10">
        <f t="shared" si="13"/>
        <v>0.62365591397849462</v>
      </c>
      <c r="J37" s="10">
        <f t="shared" si="13"/>
        <v>0.53097345132743368</v>
      </c>
      <c r="K37" s="10">
        <f t="shared" si="13"/>
        <v>0.52517985611510787</v>
      </c>
      <c r="L37" s="10">
        <f t="shared" si="13"/>
        <v>0.5741935483870968</v>
      </c>
      <c r="M37" s="10">
        <f t="shared" si="13"/>
        <v>0.60919540229885061</v>
      </c>
      <c r="N37" s="10">
        <f t="shared" si="13"/>
        <v>0.60301507537688437</v>
      </c>
      <c r="O37" s="10">
        <f t="shared" si="13"/>
        <v>0.56108597285067874</v>
      </c>
      <c r="P37" s="10">
        <f t="shared" si="13"/>
        <v>0.56198347107438018</v>
      </c>
      <c r="Q37" s="10">
        <f t="shared" si="13"/>
        <v>0.56923076923076921</v>
      </c>
      <c r="R37" s="10">
        <f t="shared" si="13"/>
        <v>0.56227758007117434</v>
      </c>
    </row>
    <row r="38" spans="5:18">
      <c r="E38" s="1" t="str">
        <f t="shared" si="14"/>
        <v>Dorota Janiszewska</v>
      </c>
      <c r="F38" s="10">
        <f t="shared" si="13"/>
        <v>0.41666666666666669</v>
      </c>
      <c r="G38" s="10">
        <f t="shared" si="13"/>
        <v>0.5714285714285714</v>
      </c>
      <c r="H38" s="10">
        <f t="shared" si="13"/>
        <v>0.51388888888888884</v>
      </c>
      <c r="I38" s="10">
        <f t="shared" si="13"/>
        <v>0.5268817204301075</v>
      </c>
      <c r="J38" s="10">
        <f t="shared" si="13"/>
        <v>0.54867256637168138</v>
      </c>
      <c r="K38" s="10">
        <f t="shared" si="13"/>
        <v>0.56834532374100721</v>
      </c>
      <c r="L38" s="10">
        <f t="shared" si="13"/>
        <v>0.55483870967741933</v>
      </c>
      <c r="M38" s="10">
        <f t="shared" si="13"/>
        <v>0.58045977011494254</v>
      </c>
      <c r="N38" s="10">
        <f t="shared" si="13"/>
        <v>0.59296482412060303</v>
      </c>
      <c r="O38" s="10">
        <f t="shared" si="13"/>
        <v>0.579185520361991</v>
      </c>
      <c r="P38" s="10">
        <f t="shared" si="13"/>
        <v>0.55371900826446285</v>
      </c>
      <c r="Q38" s="10">
        <f t="shared" si="13"/>
        <v>0.54230769230769227</v>
      </c>
      <c r="R38" s="10">
        <f t="shared" si="13"/>
        <v>0.51601423487544484</v>
      </c>
    </row>
    <row r="39" spans="5:18">
      <c r="E39" s="1" t="str">
        <f t="shared" si="14"/>
        <v>Maja Jęczkowska</v>
      </c>
      <c r="F39" s="10">
        <f t="shared" si="13"/>
        <v>0.625</v>
      </c>
      <c r="G39" s="10">
        <f t="shared" si="13"/>
        <v>0.5714285714285714</v>
      </c>
      <c r="H39" s="10">
        <f t="shared" si="13"/>
        <v>0.58333333333333337</v>
      </c>
      <c r="I39" s="10">
        <f t="shared" si="13"/>
        <v>0.54838709677419351</v>
      </c>
      <c r="J39" s="10">
        <f t="shared" si="13"/>
        <v>0.48672566371681414</v>
      </c>
      <c r="K39" s="10">
        <f t="shared" si="13"/>
        <v>0.47482014388489208</v>
      </c>
      <c r="L39" s="10">
        <f t="shared" si="13"/>
        <v>0.46451612903225808</v>
      </c>
      <c r="M39" s="10">
        <f t="shared" si="13"/>
        <v>0.50574712643678166</v>
      </c>
      <c r="N39" s="10">
        <f t="shared" si="13"/>
        <v>0.50753768844221103</v>
      </c>
      <c r="O39" s="10">
        <f t="shared" si="13"/>
        <v>0.48868778280542985</v>
      </c>
      <c r="P39" s="10">
        <f t="shared" si="13"/>
        <v>0.48347107438016529</v>
      </c>
      <c r="Q39" s="10">
        <f t="shared" si="13"/>
        <v>0.50769230769230766</v>
      </c>
      <c r="R39" s="10">
        <f t="shared" si="13"/>
        <v>0.49110320284697506</v>
      </c>
    </row>
    <row r="40" spans="5:18">
      <c r="E40" s="1" t="str">
        <f t="shared" si="14"/>
        <v>Marek Czerski</v>
      </c>
      <c r="F40" s="10">
        <f t="shared" si="13"/>
        <v>0.25</v>
      </c>
      <c r="G40" s="10">
        <f t="shared" si="13"/>
        <v>0.42857142857142855</v>
      </c>
      <c r="H40" s="10">
        <f t="shared" si="13"/>
        <v>0.34722222222222221</v>
      </c>
      <c r="I40" s="10">
        <f t="shared" si="13"/>
        <v>0.39784946236559138</v>
      </c>
      <c r="J40" s="10">
        <f t="shared" si="13"/>
        <v>0.38938053097345132</v>
      </c>
      <c r="K40" s="10">
        <f t="shared" si="13"/>
        <v>0.46762589928057552</v>
      </c>
      <c r="L40" s="10">
        <f t="shared" si="13"/>
        <v>0.52903225806451615</v>
      </c>
      <c r="M40" s="10">
        <f t="shared" si="13"/>
        <v>0.55747126436781613</v>
      </c>
      <c r="N40" s="10">
        <f t="shared" si="13"/>
        <v>0.55276381909547734</v>
      </c>
      <c r="O40" s="10">
        <f t="shared" si="13"/>
        <v>0.50226244343891402</v>
      </c>
      <c r="P40" s="10">
        <f t="shared" si="13"/>
        <v>0.51239669421487599</v>
      </c>
      <c r="Q40" s="10">
        <f t="shared" si="13"/>
        <v>0.51538461538461533</v>
      </c>
      <c r="R40" s="10">
        <f t="shared" si="13"/>
        <v>0.47686832740213525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D40"/>
  <sheetViews>
    <sheetView workbookViewId="0">
      <selection activeCell="D10" sqref="B10:D10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5" max="25" width="14" customWidth="1"/>
    <col min="26" max="26" width="4.855468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87" t="s">
        <v>0</v>
      </c>
      <c r="B1" s="87" t="s">
        <v>1</v>
      </c>
      <c r="C1" s="87" t="s">
        <v>2</v>
      </c>
      <c r="D1" s="88" t="s">
        <v>3</v>
      </c>
      <c r="E1" s="90" t="s">
        <v>4</v>
      </c>
      <c r="F1" s="86">
        <v>1</v>
      </c>
      <c r="G1" s="86">
        <v>2</v>
      </c>
      <c r="H1" s="86">
        <v>3</v>
      </c>
      <c r="I1" s="86">
        <v>4</v>
      </c>
      <c r="J1" s="86">
        <v>5</v>
      </c>
      <c r="K1" s="86">
        <v>6</v>
      </c>
      <c r="L1" s="86">
        <v>7</v>
      </c>
      <c r="M1" s="86">
        <v>8</v>
      </c>
      <c r="N1" s="86">
        <v>9</v>
      </c>
      <c r="O1" s="86">
        <v>10</v>
      </c>
      <c r="P1" s="86">
        <v>11</v>
      </c>
      <c r="Q1" s="86">
        <v>12</v>
      </c>
      <c r="R1" s="86">
        <v>13</v>
      </c>
      <c r="S1" s="91"/>
      <c r="T1" s="91"/>
      <c r="U1" s="91"/>
      <c r="V1" s="91"/>
      <c r="W1" s="91"/>
      <c r="X1" s="70"/>
      <c r="Y1" s="85" t="s">
        <v>32</v>
      </c>
      <c r="Z1" s="85"/>
      <c r="AA1" s="85"/>
      <c r="AB1" s="85"/>
      <c r="AC1" s="29" t="s">
        <v>36</v>
      </c>
      <c r="AD1" s="68">
        <v>389</v>
      </c>
    </row>
    <row r="2" spans="1:30">
      <c r="A2" s="87"/>
      <c r="B2" s="87"/>
      <c r="C2" s="87"/>
      <c r="D2" s="89"/>
      <c r="E2" s="90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69">
        <v>0</v>
      </c>
      <c r="T2" s="69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12" si="0">SUM(F3:R3)</f>
        <v>248</v>
      </c>
      <c r="F3" s="19">
        <v>23</v>
      </c>
      <c r="G3" s="19">
        <v>21</v>
      </c>
      <c r="H3" s="20">
        <v>21</v>
      </c>
      <c r="I3" s="74">
        <v>9</v>
      </c>
      <c r="J3" s="74">
        <v>13</v>
      </c>
      <c r="K3" s="19">
        <v>0</v>
      </c>
      <c r="L3" s="19">
        <v>22</v>
      </c>
      <c r="M3" s="74">
        <v>23</v>
      </c>
      <c r="N3" s="74">
        <v>26</v>
      </c>
      <c r="O3" s="20">
        <v>18</v>
      </c>
      <c r="P3" s="20">
        <v>18</v>
      </c>
      <c r="Q3" s="74">
        <v>24</v>
      </c>
      <c r="R3" s="74">
        <v>30</v>
      </c>
      <c r="S3" s="20">
        <v>5</v>
      </c>
      <c r="T3" s="20">
        <v>5</v>
      </c>
      <c r="U3" s="20">
        <v>5</v>
      </c>
      <c r="V3" s="20">
        <v>5</v>
      </c>
      <c r="W3" s="20">
        <v>5</v>
      </c>
      <c r="X3" s="20">
        <v>5</v>
      </c>
      <c r="AC3">
        <f t="shared" ref="AC3:AC7" si="1">E3-$AD$1</f>
        <v>-141</v>
      </c>
      <c r="AD3" s="28">
        <f t="shared" ref="AD3:AD7" si="2">E3/$AD$1</f>
        <v>0.63753213367609252</v>
      </c>
    </row>
    <row r="4" spans="1:30">
      <c r="A4" s="11">
        <v>2</v>
      </c>
      <c r="B4" s="17" t="s">
        <v>85</v>
      </c>
      <c r="C4" s="12" t="s">
        <v>5</v>
      </c>
      <c r="D4" s="18" t="s">
        <v>10</v>
      </c>
      <c r="E4" s="15">
        <f t="shared" si="0"/>
        <v>234</v>
      </c>
      <c r="F4" s="22">
        <v>23</v>
      </c>
      <c r="G4" s="22">
        <v>19</v>
      </c>
      <c r="H4" s="75">
        <v>23</v>
      </c>
      <c r="I4" s="22">
        <v>6</v>
      </c>
      <c r="J4" s="16">
        <v>9</v>
      </c>
      <c r="K4" s="16">
        <v>5</v>
      </c>
      <c r="L4" s="16">
        <v>25</v>
      </c>
      <c r="M4" s="73">
        <v>23</v>
      </c>
      <c r="N4" s="16">
        <v>24</v>
      </c>
      <c r="O4" s="16">
        <v>13</v>
      </c>
      <c r="P4" s="73">
        <v>19</v>
      </c>
      <c r="Q4" s="73">
        <v>24</v>
      </c>
      <c r="R4" s="16">
        <v>21</v>
      </c>
      <c r="S4" s="16">
        <v>5</v>
      </c>
      <c r="T4" s="16">
        <v>5</v>
      </c>
      <c r="U4" s="16">
        <v>4</v>
      </c>
      <c r="V4" s="16">
        <v>5</v>
      </c>
      <c r="W4" s="16">
        <v>2</v>
      </c>
      <c r="X4" s="16"/>
      <c r="Y4">
        <f>E3-E4</f>
        <v>14</v>
      </c>
      <c r="Z4" s="28">
        <f t="shared" ref="Z4:Z7" si="3">E4/E3</f>
        <v>0.94354838709677424</v>
      </c>
      <c r="AA4">
        <f t="shared" ref="AA4:AA7" si="4">E4-E$3</f>
        <v>-14</v>
      </c>
      <c r="AB4" s="28">
        <f t="shared" ref="AB4:AB7" si="5">E4/E$3</f>
        <v>0.94354838709677424</v>
      </c>
      <c r="AC4">
        <f t="shared" si="1"/>
        <v>-155</v>
      </c>
      <c r="AD4" s="28">
        <f t="shared" si="2"/>
        <v>0.60154241645244211</v>
      </c>
    </row>
    <row r="5" spans="1:30">
      <c r="A5" s="11">
        <v>3</v>
      </c>
      <c r="B5" s="13" t="s">
        <v>78</v>
      </c>
      <c r="C5" s="14" t="s">
        <v>5</v>
      </c>
      <c r="D5" s="14" t="s">
        <v>8</v>
      </c>
      <c r="E5" s="15">
        <f t="shared" si="0"/>
        <v>212</v>
      </c>
      <c r="F5" s="20">
        <v>22</v>
      </c>
      <c r="G5" s="74">
        <v>23</v>
      </c>
      <c r="H5" s="20">
        <v>10</v>
      </c>
      <c r="I5" s="20">
        <v>4</v>
      </c>
      <c r="J5" s="74">
        <v>13</v>
      </c>
      <c r="K5" s="19">
        <v>5</v>
      </c>
      <c r="L5" s="19">
        <v>10</v>
      </c>
      <c r="M5" s="19">
        <v>18</v>
      </c>
      <c r="N5" s="20">
        <v>23</v>
      </c>
      <c r="O5" s="20">
        <v>17</v>
      </c>
      <c r="P5" s="20">
        <v>14</v>
      </c>
      <c r="Q5" s="74">
        <v>24</v>
      </c>
      <c r="R5" s="20">
        <v>29</v>
      </c>
      <c r="S5" s="20">
        <v>5</v>
      </c>
      <c r="T5" s="20">
        <v>4</v>
      </c>
      <c r="U5" s="20">
        <v>5</v>
      </c>
      <c r="V5" s="20">
        <v>5</v>
      </c>
      <c r="W5" s="20">
        <v>5</v>
      </c>
      <c r="X5" s="20">
        <v>5</v>
      </c>
      <c r="Y5">
        <f t="shared" ref="Y5:Y12" si="6">E4-E5</f>
        <v>22</v>
      </c>
      <c r="Z5" s="28">
        <f t="shared" si="3"/>
        <v>0.90598290598290598</v>
      </c>
      <c r="AA5">
        <f t="shared" si="4"/>
        <v>-36</v>
      </c>
      <c r="AB5" s="28">
        <f t="shared" si="5"/>
        <v>0.85483870967741937</v>
      </c>
      <c r="AC5">
        <f t="shared" si="1"/>
        <v>-177</v>
      </c>
      <c r="AD5" s="28">
        <f t="shared" si="2"/>
        <v>0.54498714652956293</v>
      </c>
    </row>
    <row r="6" spans="1:30">
      <c r="A6" s="11">
        <v>4</v>
      </c>
      <c r="B6" s="13" t="s">
        <v>84</v>
      </c>
      <c r="C6" s="14" t="s">
        <v>5</v>
      </c>
      <c r="D6" s="14" t="s">
        <v>6</v>
      </c>
      <c r="E6" s="15">
        <f t="shared" si="0"/>
        <v>210</v>
      </c>
      <c r="F6" s="73">
        <v>24</v>
      </c>
      <c r="G6" s="16">
        <v>20</v>
      </c>
      <c r="H6" s="16">
        <v>15</v>
      </c>
      <c r="I6" s="16">
        <v>6</v>
      </c>
      <c r="J6" s="16">
        <v>8</v>
      </c>
      <c r="K6" s="16">
        <v>5</v>
      </c>
      <c r="L6" s="73">
        <v>27</v>
      </c>
      <c r="M6" s="16">
        <v>21</v>
      </c>
      <c r="N6" s="16">
        <v>8</v>
      </c>
      <c r="O6" s="16">
        <v>17</v>
      </c>
      <c r="P6" s="16">
        <v>18</v>
      </c>
      <c r="Q6" s="16">
        <v>23</v>
      </c>
      <c r="R6" s="16">
        <v>18</v>
      </c>
      <c r="S6" s="16">
        <v>4</v>
      </c>
      <c r="T6" s="16">
        <v>3</v>
      </c>
      <c r="U6" s="16">
        <v>4</v>
      </c>
      <c r="V6" s="16">
        <v>4</v>
      </c>
      <c r="W6" s="16">
        <v>3</v>
      </c>
      <c r="X6" s="16"/>
      <c r="Y6">
        <f t="shared" si="6"/>
        <v>2</v>
      </c>
      <c r="Z6" s="28">
        <f t="shared" si="3"/>
        <v>0.99056603773584906</v>
      </c>
      <c r="AA6">
        <f t="shared" si="4"/>
        <v>-38</v>
      </c>
      <c r="AB6" s="28">
        <f t="shared" si="5"/>
        <v>0.84677419354838712</v>
      </c>
      <c r="AC6">
        <f t="shared" si="1"/>
        <v>-179</v>
      </c>
      <c r="AD6" s="28">
        <f t="shared" si="2"/>
        <v>0.53984575835475579</v>
      </c>
    </row>
    <row r="7" spans="1:30">
      <c r="A7" s="11">
        <v>5</v>
      </c>
      <c r="B7" s="13" t="s">
        <v>23</v>
      </c>
      <c r="C7" s="14" t="s">
        <v>5</v>
      </c>
      <c r="D7" s="14" t="s">
        <v>10</v>
      </c>
      <c r="E7" s="15">
        <f t="shared" si="0"/>
        <v>198</v>
      </c>
      <c r="F7" s="20">
        <v>16</v>
      </c>
      <c r="G7" s="74">
        <v>23</v>
      </c>
      <c r="H7" s="20">
        <v>10</v>
      </c>
      <c r="I7" s="20">
        <v>1</v>
      </c>
      <c r="J7" s="20">
        <v>10</v>
      </c>
      <c r="K7" s="20">
        <v>0</v>
      </c>
      <c r="L7" s="20">
        <v>24</v>
      </c>
      <c r="M7" s="20">
        <v>15</v>
      </c>
      <c r="N7" s="20">
        <v>24</v>
      </c>
      <c r="O7" s="74">
        <v>25</v>
      </c>
      <c r="P7" s="20">
        <v>5</v>
      </c>
      <c r="Q7" s="74">
        <v>24</v>
      </c>
      <c r="R7" s="20">
        <v>21</v>
      </c>
      <c r="S7" s="20">
        <v>5</v>
      </c>
      <c r="T7" s="20">
        <v>4</v>
      </c>
      <c r="U7" s="20">
        <v>4</v>
      </c>
      <c r="V7" s="20">
        <v>4</v>
      </c>
      <c r="W7" s="20"/>
      <c r="X7" s="20"/>
      <c r="Y7">
        <f t="shared" si="6"/>
        <v>12</v>
      </c>
      <c r="Z7" s="28">
        <f t="shared" si="3"/>
        <v>0.94285714285714284</v>
      </c>
      <c r="AA7">
        <f t="shared" si="4"/>
        <v>-50</v>
      </c>
      <c r="AB7" s="28">
        <f t="shared" si="5"/>
        <v>0.79838709677419351</v>
      </c>
      <c r="AC7">
        <f t="shared" si="1"/>
        <v>-191</v>
      </c>
      <c r="AD7" s="28">
        <f t="shared" si="2"/>
        <v>0.50899742930591263</v>
      </c>
    </row>
    <row r="8" spans="1:30">
      <c r="A8" s="11">
        <v>6</v>
      </c>
      <c r="B8" s="13" t="s">
        <v>11</v>
      </c>
      <c r="C8" s="14" t="s">
        <v>5</v>
      </c>
      <c r="D8" s="14" t="s">
        <v>10</v>
      </c>
      <c r="E8" s="15">
        <f t="shared" si="0"/>
        <v>193</v>
      </c>
      <c r="F8" s="21">
        <v>22</v>
      </c>
      <c r="G8" s="21">
        <v>20</v>
      </c>
      <c r="H8" s="21">
        <v>13</v>
      </c>
      <c r="I8" s="21">
        <v>6</v>
      </c>
      <c r="J8" s="75">
        <v>13</v>
      </c>
      <c r="K8" s="22">
        <v>0</v>
      </c>
      <c r="L8" s="22">
        <v>18</v>
      </c>
      <c r="M8" s="22">
        <v>14</v>
      </c>
      <c r="N8" s="21">
        <v>16</v>
      </c>
      <c r="O8" s="21">
        <v>20</v>
      </c>
      <c r="P8" s="21">
        <v>12</v>
      </c>
      <c r="Q8" s="21">
        <v>17</v>
      </c>
      <c r="R8" s="21">
        <v>22</v>
      </c>
      <c r="S8" s="21">
        <v>5</v>
      </c>
      <c r="T8" s="21">
        <v>5</v>
      </c>
      <c r="U8" s="21">
        <v>5</v>
      </c>
      <c r="V8" s="21">
        <v>4</v>
      </c>
      <c r="W8" s="21">
        <v>3</v>
      </c>
      <c r="X8" s="21"/>
      <c r="Y8">
        <f t="shared" si="6"/>
        <v>5</v>
      </c>
      <c r="Z8" s="28">
        <f>E8/E7</f>
        <v>0.9747474747474747</v>
      </c>
      <c r="AA8">
        <f>E8-E$3</f>
        <v>-55</v>
      </c>
      <c r="AB8" s="28">
        <f>E8/E$3</f>
        <v>0.77822580645161288</v>
      </c>
      <c r="AC8">
        <f>E8-$AD$1</f>
        <v>-196</v>
      </c>
      <c r="AD8" s="28">
        <f>E8/$AD$1</f>
        <v>0.49614395886889462</v>
      </c>
    </row>
    <row r="9" spans="1:30">
      <c r="A9" s="11">
        <v>7</v>
      </c>
      <c r="B9" s="13" t="s">
        <v>86</v>
      </c>
      <c r="C9" s="14" t="s">
        <v>5</v>
      </c>
      <c r="D9" s="14" t="s">
        <v>10</v>
      </c>
      <c r="E9" s="15">
        <f t="shared" si="0"/>
        <v>186</v>
      </c>
      <c r="F9" s="19">
        <v>20</v>
      </c>
      <c r="G9" s="19">
        <v>21</v>
      </c>
      <c r="H9" s="20">
        <v>15</v>
      </c>
      <c r="I9" s="19">
        <v>6</v>
      </c>
      <c r="J9" s="19">
        <v>12</v>
      </c>
      <c r="K9" s="19">
        <v>0</v>
      </c>
      <c r="L9" s="19">
        <v>13</v>
      </c>
      <c r="M9" s="19">
        <v>19</v>
      </c>
      <c r="N9" s="20">
        <v>22</v>
      </c>
      <c r="O9" s="20">
        <v>12</v>
      </c>
      <c r="P9" s="20">
        <v>18</v>
      </c>
      <c r="Q9" s="20">
        <v>15</v>
      </c>
      <c r="R9" s="20">
        <v>13</v>
      </c>
      <c r="S9" s="20">
        <v>3</v>
      </c>
      <c r="T9" s="20">
        <v>3</v>
      </c>
      <c r="U9" s="20">
        <v>3</v>
      </c>
      <c r="V9" s="20">
        <v>4</v>
      </c>
      <c r="W9" s="20"/>
      <c r="X9" s="20"/>
      <c r="Y9">
        <f t="shared" si="6"/>
        <v>7</v>
      </c>
      <c r="Z9" s="28">
        <f t="shared" ref="Z9:Z12" si="7">E9/E8</f>
        <v>0.96373056994818651</v>
      </c>
      <c r="AA9">
        <f t="shared" ref="AA9:AA12" si="8">E9-E$3</f>
        <v>-62</v>
      </c>
      <c r="AB9" s="28">
        <f t="shared" ref="AB9:AB12" si="9">E9/E$3</f>
        <v>0.75</v>
      </c>
      <c r="AC9">
        <f t="shared" ref="AC9:AC12" si="10">E9-$AD$1</f>
        <v>-203</v>
      </c>
      <c r="AD9" s="28">
        <f t="shared" ref="AD9:AD12" si="11">E9/$AD$1</f>
        <v>0.47814910025706941</v>
      </c>
    </row>
    <row r="10" spans="1:30">
      <c r="A10" s="11">
        <v>8</v>
      </c>
      <c r="B10" s="13" t="s">
        <v>24</v>
      </c>
      <c r="C10" s="14" t="s">
        <v>5</v>
      </c>
      <c r="D10" s="14" t="s">
        <v>8</v>
      </c>
      <c r="E10" s="15">
        <f t="shared" si="0"/>
        <v>126</v>
      </c>
      <c r="F10" s="22">
        <v>11</v>
      </c>
      <c r="G10" s="22">
        <v>17</v>
      </c>
      <c r="H10" s="21">
        <v>5</v>
      </c>
      <c r="I10" s="22">
        <v>0</v>
      </c>
      <c r="J10" s="16">
        <v>1</v>
      </c>
      <c r="K10" s="16">
        <v>0</v>
      </c>
      <c r="L10" s="16">
        <v>14</v>
      </c>
      <c r="M10" s="16">
        <v>20</v>
      </c>
      <c r="N10" s="16">
        <v>16</v>
      </c>
      <c r="O10" s="16">
        <v>4</v>
      </c>
      <c r="P10" s="16">
        <v>10</v>
      </c>
      <c r="Q10" s="73">
        <v>24</v>
      </c>
      <c r="R10" s="16">
        <v>4</v>
      </c>
      <c r="S10" s="16">
        <v>4</v>
      </c>
      <c r="T10" s="16"/>
      <c r="U10" s="16"/>
      <c r="V10" s="16"/>
      <c r="W10" s="16"/>
      <c r="X10" s="16"/>
      <c r="Y10">
        <f t="shared" si="6"/>
        <v>60</v>
      </c>
      <c r="Z10" s="28">
        <f t="shared" si="7"/>
        <v>0.67741935483870963</v>
      </c>
      <c r="AA10">
        <f t="shared" si="8"/>
        <v>-122</v>
      </c>
      <c r="AB10" s="28">
        <f t="shared" si="9"/>
        <v>0.50806451612903225</v>
      </c>
      <c r="AC10">
        <f t="shared" si="10"/>
        <v>-263</v>
      </c>
      <c r="AD10" s="28">
        <f t="shared" si="11"/>
        <v>0.32390745501285345</v>
      </c>
    </row>
    <row r="11" spans="1:30">
      <c r="A11" s="11">
        <v>9</v>
      </c>
      <c r="B11" s="13" t="s">
        <v>48</v>
      </c>
      <c r="C11" s="12" t="s">
        <v>49</v>
      </c>
      <c r="D11" s="18" t="s">
        <v>8</v>
      </c>
      <c r="E11" s="15">
        <f t="shared" si="0"/>
        <v>114</v>
      </c>
      <c r="F11" s="20">
        <v>16</v>
      </c>
      <c r="G11" s="20">
        <v>14</v>
      </c>
      <c r="H11" s="20">
        <v>3</v>
      </c>
      <c r="I11" s="20">
        <v>0</v>
      </c>
      <c r="J11" s="19">
        <v>9</v>
      </c>
      <c r="K11" s="19">
        <v>5</v>
      </c>
      <c r="L11" s="19">
        <v>12</v>
      </c>
      <c r="M11" s="19">
        <v>5</v>
      </c>
      <c r="N11" s="20">
        <v>16</v>
      </c>
      <c r="O11" s="20">
        <v>12</v>
      </c>
      <c r="P11" s="20">
        <v>10</v>
      </c>
      <c r="Q11" s="20">
        <v>12</v>
      </c>
      <c r="R11" s="20">
        <v>0</v>
      </c>
      <c r="S11" s="20"/>
      <c r="T11" s="20"/>
      <c r="U11" s="20"/>
      <c r="V11" s="20"/>
      <c r="W11" s="20"/>
      <c r="X11" s="20"/>
      <c r="Y11">
        <f t="shared" si="6"/>
        <v>12</v>
      </c>
      <c r="Z11" s="28">
        <f t="shared" si="7"/>
        <v>0.90476190476190477</v>
      </c>
      <c r="AA11">
        <f t="shared" si="8"/>
        <v>-134</v>
      </c>
      <c r="AB11" s="28">
        <f t="shared" si="9"/>
        <v>0.45967741935483869</v>
      </c>
      <c r="AC11">
        <f t="shared" si="10"/>
        <v>-275</v>
      </c>
      <c r="AD11" s="28">
        <f t="shared" si="11"/>
        <v>0.29305912596401029</v>
      </c>
    </row>
    <row r="12" spans="1:30">
      <c r="A12" s="11">
        <v>10</v>
      </c>
      <c r="B12" s="17" t="s">
        <v>80</v>
      </c>
      <c r="C12" s="12" t="s">
        <v>5</v>
      </c>
      <c r="D12" s="18" t="s">
        <v>10</v>
      </c>
      <c r="E12" s="15">
        <f t="shared" si="0"/>
        <v>86</v>
      </c>
      <c r="F12" s="16">
        <v>8</v>
      </c>
      <c r="G12" s="16">
        <v>7</v>
      </c>
      <c r="H12" s="16">
        <v>8</v>
      </c>
      <c r="I12" s="16">
        <v>0</v>
      </c>
      <c r="J12" s="16">
        <v>0</v>
      </c>
      <c r="K12" s="16">
        <v>0</v>
      </c>
      <c r="L12" s="16">
        <v>6</v>
      </c>
      <c r="M12" s="16">
        <v>6</v>
      </c>
      <c r="N12" s="16">
        <v>18</v>
      </c>
      <c r="O12" s="16">
        <v>3</v>
      </c>
      <c r="P12" s="16">
        <v>6</v>
      </c>
      <c r="Q12" s="16">
        <v>18</v>
      </c>
      <c r="R12" s="16">
        <v>6</v>
      </c>
      <c r="S12" s="16">
        <v>5</v>
      </c>
      <c r="T12" s="16">
        <v>1</v>
      </c>
      <c r="U12" s="16"/>
      <c r="V12" s="16"/>
      <c r="W12" s="16"/>
      <c r="X12" s="16"/>
      <c r="Y12">
        <f t="shared" si="6"/>
        <v>28</v>
      </c>
      <c r="Z12" s="28">
        <f t="shared" si="7"/>
        <v>0.75438596491228072</v>
      </c>
      <c r="AA12">
        <f t="shared" si="8"/>
        <v>-162</v>
      </c>
      <c r="AB12" s="28">
        <f t="shared" si="9"/>
        <v>0.34677419354838712</v>
      </c>
      <c r="AC12">
        <f t="shared" si="10"/>
        <v>-303</v>
      </c>
      <c r="AD12" s="28">
        <f t="shared" si="11"/>
        <v>0.2210796915167095</v>
      </c>
    </row>
    <row r="13" spans="1:30">
      <c r="A13" s="65"/>
      <c r="B13" s="67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30">
      <c r="B14" s="5" t="s">
        <v>12</v>
      </c>
      <c r="D14" s="2"/>
      <c r="E14" s="2"/>
      <c r="F14" s="2"/>
      <c r="G14" s="2"/>
      <c r="H14" s="2"/>
      <c r="I14" s="2"/>
      <c r="J14" s="4"/>
      <c r="K14" s="4"/>
      <c r="L14" s="4"/>
    </row>
    <row r="15" spans="1:30">
      <c r="A15" s="6" t="s">
        <v>13</v>
      </c>
      <c r="B15" s="5" t="s">
        <v>14</v>
      </c>
      <c r="D15" s="2"/>
      <c r="F15" s="2"/>
      <c r="G15" s="2"/>
      <c r="H15" s="2"/>
      <c r="I15" s="2"/>
      <c r="J15" s="4"/>
      <c r="K15" s="4"/>
      <c r="L15" s="4"/>
    </row>
    <row r="16" spans="1:30">
      <c r="A16" s="6" t="s">
        <v>10</v>
      </c>
      <c r="B16" s="5" t="s">
        <v>15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6" t="s">
        <v>8</v>
      </c>
      <c r="B17" s="7" t="s">
        <v>16</v>
      </c>
      <c r="D17" s="2"/>
      <c r="F17" s="2">
        <f>SUM($F3:F3)</f>
        <v>23</v>
      </c>
      <c r="G17" s="2">
        <f>SUM($F3:G3)</f>
        <v>44</v>
      </c>
      <c r="H17" s="2">
        <f>SUM($F3:H3)</f>
        <v>65</v>
      </c>
      <c r="I17" s="2">
        <f>SUM($F3:I3)</f>
        <v>74</v>
      </c>
      <c r="J17" s="2">
        <f>SUM($F3:J3)</f>
        <v>87</v>
      </c>
      <c r="K17" s="2">
        <f>SUM($F3:K3)</f>
        <v>87</v>
      </c>
      <c r="L17" s="2">
        <f>SUM($F3:L3)</f>
        <v>109</v>
      </c>
      <c r="M17" s="2">
        <f>SUM($F3:M3)</f>
        <v>132</v>
      </c>
      <c r="N17" s="2">
        <f>SUM($F3:N3)</f>
        <v>158</v>
      </c>
      <c r="O17" s="2">
        <f>SUM($F3:O3)</f>
        <v>176</v>
      </c>
      <c r="P17" s="2">
        <f>SUM($F3:P3)</f>
        <v>194</v>
      </c>
      <c r="Q17" s="2">
        <f>SUM($F3:Q3)</f>
        <v>218</v>
      </c>
      <c r="R17" s="2">
        <f>SUM($F3:R3)</f>
        <v>248</v>
      </c>
    </row>
    <row r="18" spans="1:18">
      <c r="A18" s="6" t="s">
        <v>6</v>
      </c>
      <c r="B18" s="5" t="s">
        <v>17</v>
      </c>
      <c r="D18" s="2"/>
      <c r="F18" s="2">
        <f>SUM($F4:F4)</f>
        <v>23</v>
      </c>
      <c r="G18" s="2">
        <f>SUM($F4:G4)</f>
        <v>42</v>
      </c>
      <c r="H18" s="2">
        <f>SUM($F4:H4)</f>
        <v>65</v>
      </c>
      <c r="I18" s="2">
        <f>SUM($F4:I4)</f>
        <v>71</v>
      </c>
      <c r="J18" s="2">
        <f>SUM($F4:J4)</f>
        <v>80</v>
      </c>
      <c r="K18" s="2">
        <f>SUM($F4:K4)</f>
        <v>85</v>
      </c>
      <c r="L18" s="2">
        <f>SUM($F4:L4)</f>
        <v>110</v>
      </c>
      <c r="M18" s="2">
        <f>SUM($F4:M4)</f>
        <v>133</v>
      </c>
      <c r="N18" s="2">
        <f>SUM($F4:N4)</f>
        <v>157</v>
      </c>
      <c r="O18" s="2">
        <f>SUM($F4:O4)</f>
        <v>170</v>
      </c>
      <c r="P18" s="2">
        <f>SUM($F4:P4)</f>
        <v>189</v>
      </c>
      <c r="Q18" s="2">
        <f>SUM($F4:Q4)</f>
        <v>213</v>
      </c>
      <c r="R18" s="2">
        <f>SUM($F4:R4)</f>
        <v>234</v>
      </c>
    </row>
    <row r="19" spans="1:18">
      <c r="A19" s="6" t="s">
        <v>18</v>
      </c>
      <c r="B19" s="5" t="s">
        <v>19</v>
      </c>
      <c r="D19" s="2"/>
      <c r="F19" s="2">
        <f>SUM($F5:F5)</f>
        <v>22</v>
      </c>
      <c r="G19" s="2">
        <f>SUM($F5:G5)</f>
        <v>45</v>
      </c>
      <c r="H19" s="2">
        <f>SUM($F5:H5)</f>
        <v>55</v>
      </c>
      <c r="I19" s="2">
        <f>SUM($F5:I5)</f>
        <v>59</v>
      </c>
      <c r="J19" s="2">
        <f>SUM($F5:J5)</f>
        <v>72</v>
      </c>
      <c r="K19" s="2">
        <f>SUM($F5:K5)</f>
        <v>77</v>
      </c>
      <c r="L19" s="2">
        <f>SUM($F5:L5)</f>
        <v>87</v>
      </c>
      <c r="M19" s="2">
        <f>SUM($F5:M5)</f>
        <v>105</v>
      </c>
      <c r="N19" s="2">
        <f>SUM($F5:N5)</f>
        <v>128</v>
      </c>
      <c r="O19" s="2">
        <f>SUM($F5:O5)</f>
        <v>145</v>
      </c>
      <c r="P19" s="2">
        <f>SUM($F5:P5)</f>
        <v>159</v>
      </c>
      <c r="Q19" s="2">
        <f>SUM($F5:Q5)</f>
        <v>183</v>
      </c>
      <c r="R19" s="2">
        <f>SUM($F5:R5)</f>
        <v>212</v>
      </c>
    </row>
    <row r="20" spans="1:18">
      <c r="A20" s="6" t="s">
        <v>20</v>
      </c>
      <c r="B20" s="7" t="s">
        <v>21</v>
      </c>
      <c r="D20" s="2"/>
      <c r="F20" s="2">
        <f>SUM($F6:F6)</f>
        <v>24</v>
      </c>
      <c r="G20" s="2">
        <f>SUM($F6:G6)</f>
        <v>44</v>
      </c>
      <c r="H20" s="2">
        <f>SUM($F6:H6)</f>
        <v>59</v>
      </c>
      <c r="I20" s="2">
        <f>SUM($F6:I6)</f>
        <v>65</v>
      </c>
      <c r="J20" s="2">
        <f>SUM($F6:J6)</f>
        <v>73</v>
      </c>
      <c r="K20" s="2">
        <f>SUM($F6:K6)</f>
        <v>78</v>
      </c>
      <c r="L20" s="2">
        <f>SUM($F6:L6)</f>
        <v>105</v>
      </c>
      <c r="M20" s="2">
        <f>SUM($F6:M6)</f>
        <v>126</v>
      </c>
      <c r="N20" s="2">
        <f>SUM($F6:N6)</f>
        <v>134</v>
      </c>
      <c r="O20" s="2">
        <f>SUM($F6:O6)</f>
        <v>151</v>
      </c>
      <c r="P20" s="2">
        <f>SUM($F6:P6)</f>
        <v>169</v>
      </c>
      <c r="Q20" s="2">
        <f>SUM($F6:Q6)</f>
        <v>192</v>
      </c>
      <c r="R20" s="2">
        <f>SUM($F6:R6)</f>
        <v>210</v>
      </c>
    </row>
    <row r="21" spans="1:18">
      <c r="A21" s="8"/>
      <c r="D21" s="2"/>
      <c r="F21" s="2">
        <f>SUM($F7:F7)</f>
        <v>16</v>
      </c>
      <c r="G21" s="2">
        <f>SUM($F7:G7)</f>
        <v>39</v>
      </c>
      <c r="H21" s="2">
        <f>SUM($F7:H7)</f>
        <v>49</v>
      </c>
      <c r="I21" s="2">
        <f>SUM($F7:I7)</f>
        <v>50</v>
      </c>
      <c r="J21" s="2">
        <f>SUM($F7:J7)</f>
        <v>60</v>
      </c>
      <c r="K21" s="2">
        <f>SUM($F7:K7)</f>
        <v>60</v>
      </c>
      <c r="L21" s="2">
        <f>SUM($F7:L7)</f>
        <v>84</v>
      </c>
      <c r="M21" s="2">
        <f>SUM($F7:M7)</f>
        <v>99</v>
      </c>
      <c r="N21" s="2">
        <f>SUM($F7:N7)</f>
        <v>123</v>
      </c>
      <c r="O21" s="2">
        <f>SUM($F7:O7)</f>
        <v>148</v>
      </c>
      <c r="P21" s="2">
        <f>SUM($F7:P7)</f>
        <v>153</v>
      </c>
      <c r="Q21" s="2">
        <f>SUM($F7:Q7)</f>
        <v>177</v>
      </c>
      <c r="R21" s="2">
        <f>SUM($F7:R7)</f>
        <v>198</v>
      </c>
    </row>
    <row r="22" spans="1:18">
      <c r="A22" s="8"/>
      <c r="B22" s="5" t="s">
        <v>22</v>
      </c>
      <c r="D22" s="2"/>
      <c r="F22" s="2">
        <f>SUM($F8:F8)</f>
        <v>22</v>
      </c>
      <c r="G22" s="2">
        <f>SUM($F8:G8)</f>
        <v>42</v>
      </c>
      <c r="H22" s="2">
        <f>SUM($F8:H8)</f>
        <v>55</v>
      </c>
      <c r="I22" s="2">
        <f>SUM($F8:I8)</f>
        <v>61</v>
      </c>
      <c r="J22" s="2">
        <f>SUM($F8:J8)</f>
        <v>74</v>
      </c>
      <c r="K22" s="2">
        <f>SUM($F8:K8)</f>
        <v>74</v>
      </c>
      <c r="L22" s="2">
        <f>SUM($F8:L8)</f>
        <v>92</v>
      </c>
      <c r="M22" s="2">
        <f>SUM($F8:M8)</f>
        <v>106</v>
      </c>
      <c r="N22" s="2">
        <f>SUM($F8:N8)</f>
        <v>122</v>
      </c>
      <c r="O22" s="2">
        <f>SUM($F8:O8)</f>
        <v>142</v>
      </c>
      <c r="P22" s="2">
        <f>SUM($F8:P8)</f>
        <v>154</v>
      </c>
      <c r="Q22" s="2">
        <f>SUM($F8:Q8)</f>
        <v>171</v>
      </c>
      <c r="R22" s="2">
        <f>SUM($F8:R8)</f>
        <v>193</v>
      </c>
    </row>
    <row r="23" spans="1:18">
      <c r="F23" s="2">
        <f>SUM($F9:F9)</f>
        <v>20</v>
      </c>
      <c r="G23" s="2">
        <f>SUM($F9:G9)</f>
        <v>41</v>
      </c>
      <c r="H23" s="2">
        <f>SUM($F9:H9)</f>
        <v>56</v>
      </c>
      <c r="I23" s="2">
        <f>SUM($F9:I9)</f>
        <v>62</v>
      </c>
      <c r="J23" s="2">
        <f>SUM($F9:J9)</f>
        <v>74</v>
      </c>
      <c r="K23" s="2">
        <f>SUM($F9:K9)</f>
        <v>74</v>
      </c>
      <c r="L23" s="2">
        <f>SUM($F9:L9)</f>
        <v>87</v>
      </c>
      <c r="M23" s="2">
        <f>SUM($F9:M9)</f>
        <v>106</v>
      </c>
      <c r="N23" s="2">
        <f>SUM($F9:N9)</f>
        <v>128</v>
      </c>
      <c r="O23" s="2">
        <f>SUM($F9:O9)</f>
        <v>140</v>
      </c>
      <c r="P23" s="2">
        <f>SUM($F9:P9)</f>
        <v>158</v>
      </c>
      <c r="Q23" s="2">
        <f>SUM($F9:Q9)</f>
        <v>173</v>
      </c>
      <c r="R23" s="2">
        <f>SUM($F9:R9)</f>
        <v>186</v>
      </c>
    </row>
    <row r="24" spans="1:18">
      <c r="F24" s="2">
        <f>SUM($F10:F10)</f>
        <v>11</v>
      </c>
      <c r="G24" s="2">
        <f>SUM($F10:G10)</f>
        <v>28</v>
      </c>
      <c r="H24" s="2">
        <f>SUM($F10:H10)</f>
        <v>33</v>
      </c>
      <c r="I24" s="2">
        <f>SUM($F10:I10)</f>
        <v>33</v>
      </c>
      <c r="J24" s="2">
        <f>SUM($F10:J10)</f>
        <v>34</v>
      </c>
      <c r="K24" s="2">
        <f>SUM($F10:K10)</f>
        <v>34</v>
      </c>
      <c r="L24" s="2">
        <f>SUM($F10:L10)</f>
        <v>48</v>
      </c>
      <c r="M24" s="2">
        <f>SUM($F10:M10)</f>
        <v>68</v>
      </c>
      <c r="N24" s="2">
        <f>SUM($F10:N10)</f>
        <v>84</v>
      </c>
      <c r="O24" s="2">
        <f>SUM($F10:O10)</f>
        <v>88</v>
      </c>
      <c r="P24" s="2">
        <f>SUM($F10:P10)</f>
        <v>98</v>
      </c>
      <c r="Q24" s="2">
        <f>SUM($F10:Q10)</f>
        <v>122</v>
      </c>
      <c r="R24" s="2">
        <f>SUM($F10:R10)</f>
        <v>126</v>
      </c>
    </row>
    <row r="25" spans="1:18">
      <c r="F25" s="2">
        <f>SUM($F11:F11)</f>
        <v>16</v>
      </c>
      <c r="G25" s="2">
        <f>SUM($F11:G11)</f>
        <v>30</v>
      </c>
      <c r="H25" s="2">
        <f>SUM($F11:H11)</f>
        <v>33</v>
      </c>
      <c r="I25" s="2">
        <f>SUM($F11:I11)</f>
        <v>33</v>
      </c>
      <c r="J25" s="2">
        <f>SUM($F11:J11)</f>
        <v>42</v>
      </c>
      <c r="K25" s="2">
        <f>SUM($F11:K11)</f>
        <v>47</v>
      </c>
      <c r="L25" s="2">
        <f>SUM($F11:L11)</f>
        <v>59</v>
      </c>
      <c r="M25" s="2">
        <f>SUM($F11:M11)</f>
        <v>64</v>
      </c>
      <c r="N25" s="2">
        <f>SUM($F11:N11)</f>
        <v>80</v>
      </c>
      <c r="O25" s="2">
        <f>SUM($F11:O11)</f>
        <v>92</v>
      </c>
      <c r="P25" s="2">
        <f>SUM($F11:P11)</f>
        <v>102</v>
      </c>
      <c r="Q25" s="2">
        <f>SUM($F11:Q11)</f>
        <v>114</v>
      </c>
      <c r="R25" s="2">
        <f>SUM($F11:R11)</f>
        <v>114</v>
      </c>
    </row>
    <row r="26" spans="1:18">
      <c r="F26" s="2">
        <f>SUM($F12:F12)</f>
        <v>8</v>
      </c>
      <c r="G26" s="2">
        <f>SUM($F12:G12)</f>
        <v>15</v>
      </c>
      <c r="H26" s="2">
        <f>SUM($F12:H12)</f>
        <v>23</v>
      </c>
      <c r="I26" s="2">
        <f>SUM($F12:I12)</f>
        <v>23</v>
      </c>
      <c r="J26" s="2">
        <f>SUM($F12:J12)</f>
        <v>23</v>
      </c>
      <c r="K26" s="2">
        <f>SUM($F12:K12)</f>
        <v>23</v>
      </c>
      <c r="L26" s="2">
        <f>SUM($F12:L12)</f>
        <v>29</v>
      </c>
      <c r="M26" s="2">
        <f>SUM($F12:M12)</f>
        <v>35</v>
      </c>
      <c r="N26" s="2">
        <f>SUM($F12:N12)</f>
        <v>53</v>
      </c>
      <c r="O26" s="2">
        <f>SUM($F12:O12)</f>
        <v>56</v>
      </c>
      <c r="P26" s="2">
        <f>SUM($F12:P12)</f>
        <v>62</v>
      </c>
      <c r="Q26" s="2">
        <f>SUM($F12:Q12)</f>
        <v>80</v>
      </c>
      <c r="R26" s="2">
        <f>SUM($F12:R12)</f>
        <v>86</v>
      </c>
    </row>
    <row r="27" spans="1:18">
      <c r="F27" s="2">
        <f t="shared" ref="F27:R27" si="12">MAX(F17:F26)</f>
        <v>24</v>
      </c>
      <c r="G27" s="2">
        <f t="shared" si="12"/>
        <v>45</v>
      </c>
      <c r="H27" s="2">
        <f t="shared" si="12"/>
        <v>65</v>
      </c>
      <c r="I27" s="2">
        <f t="shared" si="12"/>
        <v>74</v>
      </c>
      <c r="J27" s="2">
        <f t="shared" si="12"/>
        <v>87</v>
      </c>
      <c r="K27" s="2">
        <f t="shared" si="12"/>
        <v>87</v>
      </c>
      <c r="L27" s="2">
        <f t="shared" si="12"/>
        <v>110</v>
      </c>
      <c r="M27" s="2">
        <f t="shared" si="12"/>
        <v>133</v>
      </c>
      <c r="N27" s="2">
        <f t="shared" si="12"/>
        <v>158</v>
      </c>
      <c r="O27" s="2">
        <f t="shared" si="12"/>
        <v>176</v>
      </c>
      <c r="P27" s="2">
        <f t="shared" si="12"/>
        <v>194</v>
      </c>
      <c r="Q27" s="2">
        <f t="shared" si="12"/>
        <v>218</v>
      </c>
      <c r="R27" s="2">
        <f t="shared" si="12"/>
        <v>248</v>
      </c>
    </row>
    <row r="29" spans="1:1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F30" s="9"/>
      <c r="G30" s="9"/>
      <c r="H30" s="2"/>
      <c r="I30" s="9"/>
      <c r="J30" s="4"/>
      <c r="K30" s="4"/>
      <c r="L30" s="4"/>
    </row>
    <row r="31" spans="1:18">
      <c r="E31" s="1" t="str">
        <f t="shared" ref="E31:E40" si="13">B3</f>
        <v>Krzysztof "FAZIK" Brzeziński</v>
      </c>
      <c r="F31" s="10">
        <f t="shared" ref="F31:R31" si="14">F17/F$27</f>
        <v>0.95833333333333337</v>
      </c>
      <c r="G31" s="10">
        <f t="shared" si="14"/>
        <v>0.97777777777777775</v>
      </c>
      <c r="H31" s="10">
        <f t="shared" si="14"/>
        <v>1</v>
      </c>
      <c r="I31" s="10">
        <f t="shared" si="14"/>
        <v>1</v>
      </c>
      <c r="J31" s="10">
        <f t="shared" si="14"/>
        <v>1</v>
      </c>
      <c r="K31" s="10">
        <f t="shared" si="14"/>
        <v>1</v>
      </c>
      <c r="L31" s="10">
        <f t="shared" si="14"/>
        <v>0.99090909090909096</v>
      </c>
      <c r="M31" s="10">
        <f t="shared" si="14"/>
        <v>0.99248120300751874</v>
      </c>
      <c r="N31" s="10">
        <f t="shared" si="14"/>
        <v>1</v>
      </c>
      <c r="O31" s="10">
        <f t="shared" si="14"/>
        <v>1</v>
      </c>
      <c r="P31" s="10">
        <f t="shared" si="14"/>
        <v>1</v>
      </c>
      <c r="Q31" s="10">
        <f t="shared" si="14"/>
        <v>1</v>
      </c>
      <c r="R31" s="10">
        <f t="shared" si="14"/>
        <v>1</v>
      </c>
    </row>
    <row r="32" spans="1:18">
      <c r="E32" s="1" t="str">
        <f t="shared" si="13"/>
        <v>Robert "Stanley" Stańczyk</v>
      </c>
      <c r="F32" s="10">
        <f t="shared" ref="F32:R32" si="15">F18/F$27</f>
        <v>0.95833333333333337</v>
      </c>
      <c r="G32" s="10">
        <f t="shared" si="15"/>
        <v>0.93333333333333335</v>
      </c>
      <c r="H32" s="10">
        <f t="shared" si="15"/>
        <v>1</v>
      </c>
      <c r="I32" s="10">
        <f t="shared" si="15"/>
        <v>0.95945945945945943</v>
      </c>
      <c r="J32" s="10">
        <f t="shared" si="15"/>
        <v>0.91954022988505746</v>
      </c>
      <c r="K32" s="10">
        <f t="shared" si="15"/>
        <v>0.97701149425287359</v>
      </c>
      <c r="L32" s="10">
        <f t="shared" si="15"/>
        <v>1</v>
      </c>
      <c r="M32" s="10">
        <f t="shared" si="15"/>
        <v>1</v>
      </c>
      <c r="N32" s="10">
        <f t="shared" si="15"/>
        <v>0.99367088607594933</v>
      </c>
      <c r="O32" s="10">
        <f t="shared" si="15"/>
        <v>0.96590909090909094</v>
      </c>
      <c r="P32" s="10">
        <f t="shared" si="15"/>
        <v>0.97422680412371132</v>
      </c>
      <c r="Q32" s="10">
        <f t="shared" si="15"/>
        <v>0.97706422018348627</v>
      </c>
      <c r="R32" s="10">
        <f t="shared" si="15"/>
        <v>0.94354838709677424</v>
      </c>
    </row>
    <row r="33" spans="5:18">
      <c r="E33" s="1" t="str">
        <f t="shared" si="13"/>
        <v>Rafał Augusewicz</v>
      </c>
      <c r="F33" s="10">
        <f t="shared" ref="F33:R33" si="16">F19/F$27</f>
        <v>0.91666666666666663</v>
      </c>
      <c r="G33" s="10">
        <f t="shared" si="16"/>
        <v>1</v>
      </c>
      <c r="H33" s="10">
        <f t="shared" si="16"/>
        <v>0.84615384615384615</v>
      </c>
      <c r="I33" s="10">
        <f t="shared" si="16"/>
        <v>0.79729729729729726</v>
      </c>
      <c r="J33" s="10">
        <f t="shared" si="16"/>
        <v>0.82758620689655171</v>
      </c>
      <c r="K33" s="10">
        <f t="shared" si="16"/>
        <v>0.88505747126436785</v>
      </c>
      <c r="L33" s="10">
        <f t="shared" si="16"/>
        <v>0.79090909090909089</v>
      </c>
      <c r="M33" s="10">
        <f t="shared" si="16"/>
        <v>0.78947368421052633</v>
      </c>
      <c r="N33" s="10">
        <f t="shared" si="16"/>
        <v>0.810126582278481</v>
      </c>
      <c r="O33" s="10">
        <f t="shared" si="16"/>
        <v>0.82386363636363635</v>
      </c>
      <c r="P33" s="10">
        <f t="shared" si="16"/>
        <v>0.81958762886597936</v>
      </c>
      <c r="Q33" s="10">
        <f t="shared" si="16"/>
        <v>0.83944954128440363</v>
      </c>
      <c r="R33" s="10">
        <f t="shared" si="16"/>
        <v>0.85483870967741937</v>
      </c>
    </row>
    <row r="34" spans="5:18">
      <c r="E34" s="1" t="str">
        <f t="shared" si="13"/>
        <v>Radosław "Shogun" Wiśniewski</v>
      </c>
      <c r="F34" s="10">
        <f t="shared" ref="F34:R34" si="17">F20/F$27</f>
        <v>1</v>
      </c>
      <c r="G34" s="10">
        <f t="shared" si="17"/>
        <v>0.97777777777777775</v>
      </c>
      <c r="H34" s="10">
        <f t="shared" si="17"/>
        <v>0.90769230769230769</v>
      </c>
      <c r="I34" s="10">
        <f t="shared" si="17"/>
        <v>0.8783783783783784</v>
      </c>
      <c r="J34" s="10">
        <f t="shared" si="17"/>
        <v>0.83908045977011492</v>
      </c>
      <c r="K34" s="10">
        <f t="shared" si="17"/>
        <v>0.89655172413793105</v>
      </c>
      <c r="L34" s="10">
        <f t="shared" si="17"/>
        <v>0.95454545454545459</v>
      </c>
      <c r="M34" s="10">
        <f t="shared" si="17"/>
        <v>0.94736842105263153</v>
      </c>
      <c r="N34" s="10">
        <f t="shared" si="17"/>
        <v>0.84810126582278478</v>
      </c>
      <c r="O34" s="10">
        <f t="shared" si="17"/>
        <v>0.85795454545454541</v>
      </c>
      <c r="P34" s="10">
        <f t="shared" si="17"/>
        <v>0.87113402061855671</v>
      </c>
      <c r="Q34" s="10">
        <f t="shared" si="17"/>
        <v>0.88073394495412849</v>
      </c>
      <c r="R34" s="10">
        <f t="shared" si="17"/>
        <v>0.84677419354838712</v>
      </c>
    </row>
    <row r="35" spans="5:18">
      <c r="E35" s="1" t="str">
        <f t="shared" si="13"/>
        <v>Leszek "Haris" Jęczkowski</v>
      </c>
      <c r="F35" s="10">
        <f t="shared" ref="F35:R35" si="18">F21/F$27</f>
        <v>0.66666666666666663</v>
      </c>
      <c r="G35" s="10">
        <f t="shared" si="18"/>
        <v>0.8666666666666667</v>
      </c>
      <c r="H35" s="10">
        <f t="shared" si="18"/>
        <v>0.75384615384615383</v>
      </c>
      <c r="I35" s="10">
        <f t="shared" si="18"/>
        <v>0.67567567567567566</v>
      </c>
      <c r="J35" s="10">
        <f t="shared" si="18"/>
        <v>0.68965517241379315</v>
      </c>
      <c r="K35" s="10">
        <f t="shared" si="18"/>
        <v>0.68965517241379315</v>
      </c>
      <c r="L35" s="10">
        <f t="shared" si="18"/>
        <v>0.76363636363636367</v>
      </c>
      <c r="M35" s="10">
        <f t="shared" si="18"/>
        <v>0.74436090225563911</v>
      </c>
      <c r="N35" s="10">
        <f t="shared" si="18"/>
        <v>0.77848101265822789</v>
      </c>
      <c r="O35" s="10">
        <f t="shared" si="18"/>
        <v>0.84090909090909094</v>
      </c>
      <c r="P35" s="10">
        <f t="shared" si="18"/>
        <v>0.78865979381443296</v>
      </c>
      <c r="Q35" s="10">
        <f t="shared" si="18"/>
        <v>0.81192660550458717</v>
      </c>
      <c r="R35" s="10">
        <f t="shared" si="18"/>
        <v>0.79838709677419351</v>
      </c>
    </row>
    <row r="36" spans="5:18">
      <c r="E36" s="1" t="str">
        <f t="shared" si="13"/>
        <v>Robert "Gata" Piechota</v>
      </c>
      <c r="F36" s="10">
        <f t="shared" ref="F36:R36" si="19">F22/F$27</f>
        <v>0.91666666666666663</v>
      </c>
      <c r="G36" s="10">
        <f t="shared" si="19"/>
        <v>0.93333333333333335</v>
      </c>
      <c r="H36" s="10">
        <f t="shared" si="19"/>
        <v>0.84615384615384615</v>
      </c>
      <c r="I36" s="10">
        <f t="shared" si="19"/>
        <v>0.82432432432432434</v>
      </c>
      <c r="J36" s="10">
        <f t="shared" si="19"/>
        <v>0.85057471264367812</v>
      </c>
      <c r="K36" s="10">
        <f t="shared" si="19"/>
        <v>0.85057471264367812</v>
      </c>
      <c r="L36" s="10">
        <f t="shared" si="19"/>
        <v>0.83636363636363631</v>
      </c>
      <c r="M36" s="10">
        <f t="shared" si="19"/>
        <v>0.79699248120300747</v>
      </c>
      <c r="N36" s="10">
        <f t="shared" si="19"/>
        <v>0.77215189873417722</v>
      </c>
      <c r="O36" s="10">
        <f t="shared" si="19"/>
        <v>0.80681818181818177</v>
      </c>
      <c r="P36" s="10">
        <f t="shared" si="19"/>
        <v>0.79381443298969068</v>
      </c>
      <c r="Q36" s="10">
        <f t="shared" si="19"/>
        <v>0.7844036697247706</v>
      </c>
      <c r="R36" s="10">
        <f t="shared" si="19"/>
        <v>0.77822580645161288</v>
      </c>
    </row>
    <row r="37" spans="5:18">
      <c r="E37" s="1" t="str">
        <f t="shared" si="13"/>
        <v>Paweł "Trzmiel" Gromadzki</v>
      </c>
      <c r="F37" s="10">
        <f t="shared" ref="F37:R37" si="20">F23/F$27</f>
        <v>0.83333333333333337</v>
      </c>
      <c r="G37" s="10">
        <f t="shared" si="20"/>
        <v>0.91111111111111109</v>
      </c>
      <c r="H37" s="10">
        <f t="shared" si="20"/>
        <v>0.86153846153846159</v>
      </c>
      <c r="I37" s="10">
        <f t="shared" si="20"/>
        <v>0.83783783783783783</v>
      </c>
      <c r="J37" s="10">
        <f t="shared" si="20"/>
        <v>0.85057471264367812</v>
      </c>
      <c r="K37" s="10">
        <f t="shared" si="20"/>
        <v>0.85057471264367812</v>
      </c>
      <c r="L37" s="10">
        <f t="shared" si="20"/>
        <v>0.79090909090909089</v>
      </c>
      <c r="M37" s="10">
        <f t="shared" si="20"/>
        <v>0.79699248120300747</v>
      </c>
      <c r="N37" s="10">
        <f t="shared" si="20"/>
        <v>0.810126582278481</v>
      </c>
      <c r="O37" s="10">
        <f t="shared" si="20"/>
        <v>0.79545454545454541</v>
      </c>
      <c r="P37" s="10">
        <f t="shared" si="20"/>
        <v>0.81443298969072164</v>
      </c>
      <c r="Q37" s="10">
        <f t="shared" si="20"/>
        <v>0.79357798165137616</v>
      </c>
      <c r="R37" s="10">
        <f t="shared" si="20"/>
        <v>0.75</v>
      </c>
    </row>
    <row r="38" spans="5:18">
      <c r="E38" s="1" t="str">
        <f t="shared" si="13"/>
        <v>Dorota Janiszewska</v>
      </c>
      <c r="F38" s="10">
        <f t="shared" ref="F38:R38" si="21">F24/F$27</f>
        <v>0.45833333333333331</v>
      </c>
      <c r="G38" s="10">
        <f t="shared" si="21"/>
        <v>0.62222222222222223</v>
      </c>
      <c r="H38" s="10">
        <f t="shared" si="21"/>
        <v>0.50769230769230766</v>
      </c>
      <c r="I38" s="10">
        <f t="shared" si="21"/>
        <v>0.44594594594594594</v>
      </c>
      <c r="J38" s="10">
        <f t="shared" si="21"/>
        <v>0.39080459770114945</v>
      </c>
      <c r="K38" s="10">
        <f t="shared" si="21"/>
        <v>0.39080459770114945</v>
      </c>
      <c r="L38" s="10">
        <f t="shared" si="21"/>
        <v>0.43636363636363634</v>
      </c>
      <c r="M38" s="10">
        <f t="shared" si="21"/>
        <v>0.51127819548872178</v>
      </c>
      <c r="N38" s="10">
        <f t="shared" si="21"/>
        <v>0.53164556962025311</v>
      </c>
      <c r="O38" s="10">
        <f t="shared" si="21"/>
        <v>0.5</v>
      </c>
      <c r="P38" s="10">
        <f t="shared" si="21"/>
        <v>0.50515463917525771</v>
      </c>
      <c r="Q38" s="10">
        <f t="shared" si="21"/>
        <v>0.55963302752293576</v>
      </c>
      <c r="R38" s="10">
        <f t="shared" si="21"/>
        <v>0.50806451612903225</v>
      </c>
    </row>
    <row r="39" spans="5:18">
      <c r="E39" s="1" t="str">
        <f t="shared" si="13"/>
        <v>Mateusz "Sambor" Labuda</v>
      </c>
      <c r="F39" s="10">
        <f t="shared" ref="F39:R39" si="22">F25/F$27</f>
        <v>0.66666666666666663</v>
      </c>
      <c r="G39" s="10">
        <f t="shared" si="22"/>
        <v>0.66666666666666663</v>
      </c>
      <c r="H39" s="10">
        <f t="shared" si="22"/>
        <v>0.50769230769230766</v>
      </c>
      <c r="I39" s="10">
        <f t="shared" si="22"/>
        <v>0.44594594594594594</v>
      </c>
      <c r="J39" s="10">
        <f t="shared" si="22"/>
        <v>0.48275862068965519</v>
      </c>
      <c r="K39" s="10">
        <f t="shared" si="22"/>
        <v>0.54022988505747127</v>
      </c>
      <c r="L39" s="10">
        <f t="shared" si="22"/>
        <v>0.53636363636363638</v>
      </c>
      <c r="M39" s="10">
        <f t="shared" si="22"/>
        <v>0.48120300751879697</v>
      </c>
      <c r="N39" s="10">
        <f t="shared" si="22"/>
        <v>0.50632911392405067</v>
      </c>
      <c r="O39" s="10">
        <f t="shared" si="22"/>
        <v>0.52272727272727271</v>
      </c>
      <c r="P39" s="10">
        <f t="shared" si="22"/>
        <v>0.52577319587628868</v>
      </c>
      <c r="Q39" s="10">
        <f t="shared" si="22"/>
        <v>0.52293577981651373</v>
      </c>
      <c r="R39" s="10">
        <f t="shared" si="22"/>
        <v>0.45967741935483869</v>
      </c>
    </row>
    <row r="40" spans="5:18">
      <c r="E40" s="1" t="str">
        <f t="shared" si="13"/>
        <v>Luiza Ossowska</v>
      </c>
      <c r="F40" s="10">
        <f t="shared" ref="F40:R40" si="23">F26/F$27</f>
        <v>0.33333333333333331</v>
      </c>
      <c r="G40" s="10">
        <f t="shared" si="23"/>
        <v>0.33333333333333331</v>
      </c>
      <c r="H40" s="10">
        <f t="shared" si="23"/>
        <v>0.35384615384615387</v>
      </c>
      <c r="I40" s="10">
        <f t="shared" si="23"/>
        <v>0.3108108108108108</v>
      </c>
      <c r="J40" s="10">
        <f t="shared" si="23"/>
        <v>0.26436781609195403</v>
      </c>
      <c r="K40" s="10">
        <f t="shared" si="23"/>
        <v>0.26436781609195403</v>
      </c>
      <c r="L40" s="10">
        <f t="shared" si="23"/>
        <v>0.26363636363636361</v>
      </c>
      <c r="M40" s="10">
        <f t="shared" si="23"/>
        <v>0.26315789473684209</v>
      </c>
      <c r="N40" s="10">
        <f t="shared" si="23"/>
        <v>0.33544303797468356</v>
      </c>
      <c r="O40" s="10">
        <f t="shared" si="23"/>
        <v>0.31818181818181818</v>
      </c>
      <c r="P40" s="10">
        <f t="shared" si="23"/>
        <v>0.31958762886597936</v>
      </c>
      <c r="Q40" s="10">
        <f t="shared" si="23"/>
        <v>0.3669724770642202</v>
      </c>
      <c r="R40" s="10">
        <f t="shared" si="23"/>
        <v>0.34677419354838712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C4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87" t="s">
        <v>0</v>
      </c>
      <c r="B1" s="87" t="s">
        <v>1</v>
      </c>
      <c r="C1" s="87" t="s">
        <v>2</v>
      </c>
      <c r="D1" s="88" t="s">
        <v>3</v>
      </c>
      <c r="E1" s="90" t="s">
        <v>4</v>
      </c>
      <c r="F1" s="86">
        <v>1</v>
      </c>
      <c r="G1" s="86">
        <v>2</v>
      </c>
      <c r="H1" s="86">
        <v>3</v>
      </c>
      <c r="I1" s="86">
        <v>4</v>
      </c>
      <c r="J1" s="86">
        <v>5</v>
      </c>
      <c r="K1" s="86">
        <v>6</v>
      </c>
      <c r="L1" s="86">
        <v>7</v>
      </c>
      <c r="M1" s="86">
        <v>8</v>
      </c>
      <c r="N1" s="86">
        <v>9</v>
      </c>
      <c r="O1" s="86">
        <v>10</v>
      </c>
      <c r="P1" s="86">
        <v>11</v>
      </c>
      <c r="Q1" s="86">
        <v>12</v>
      </c>
      <c r="R1" s="86">
        <v>13</v>
      </c>
      <c r="S1" s="91"/>
      <c r="T1" s="91"/>
      <c r="U1" s="91"/>
      <c r="V1" s="91"/>
      <c r="W1" s="91"/>
      <c r="X1" s="85" t="s">
        <v>32</v>
      </c>
      <c r="Y1" s="85"/>
      <c r="Z1" s="85"/>
      <c r="AA1" s="85"/>
      <c r="AB1" s="29" t="s">
        <v>36</v>
      </c>
      <c r="AC1" s="57">
        <f>5*13*5</f>
        <v>325</v>
      </c>
    </row>
    <row r="2" spans="1:29">
      <c r="A2" s="87"/>
      <c r="B2" s="87"/>
      <c r="C2" s="87"/>
      <c r="D2" s="89"/>
      <c r="E2" s="90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58">
        <v>0</v>
      </c>
      <c r="T2" s="58">
        <v>1</v>
      </c>
      <c r="U2" s="24">
        <v>2</v>
      </c>
      <c r="V2" s="25">
        <v>3</v>
      </c>
      <c r="W2" s="26">
        <v>4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14" si="0">SUM(F3:R3)</f>
        <v>239</v>
      </c>
      <c r="F3" s="19">
        <v>23</v>
      </c>
      <c r="G3" s="19">
        <v>22</v>
      </c>
      <c r="H3" s="20">
        <v>18</v>
      </c>
      <c r="I3" s="19">
        <v>21</v>
      </c>
      <c r="J3" s="19">
        <v>17</v>
      </c>
      <c r="K3" s="19">
        <v>16</v>
      </c>
      <c r="L3" s="19">
        <v>14</v>
      </c>
      <c r="M3" s="19">
        <v>22</v>
      </c>
      <c r="N3" s="20">
        <v>22</v>
      </c>
      <c r="O3" s="20">
        <v>20</v>
      </c>
      <c r="P3" s="20">
        <v>14</v>
      </c>
      <c r="Q3" s="20">
        <v>20</v>
      </c>
      <c r="R3" s="20">
        <f>SUM(S3:W3)</f>
        <v>10</v>
      </c>
      <c r="S3" s="20">
        <v>4</v>
      </c>
      <c r="T3" s="20">
        <v>4</v>
      </c>
      <c r="U3" s="20">
        <v>2</v>
      </c>
      <c r="V3" s="20"/>
      <c r="W3" s="20"/>
      <c r="AB3">
        <f t="shared" ref="AB3:AB7" si="1">E3-$AC$1</f>
        <v>-86</v>
      </c>
      <c r="AC3" s="28">
        <f t="shared" ref="AC3:AC7" si="2">E3/$AC$1</f>
        <v>0.73538461538461541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220</v>
      </c>
      <c r="F4" s="22">
        <v>20</v>
      </c>
      <c r="G4" s="22">
        <v>19</v>
      </c>
      <c r="H4" s="21">
        <v>19</v>
      </c>
      <c r="I4" s="22">
        <v>15</v>
      </c>
      <c r="J4" s="16">
        <v>7</v>
      </c>
      <c r="K4" s="16">
        <v>19</v>
      </c>
      <c r="L4" s="16">
        <v>18</v>
      </c>
      <c r="M4" s="16">
        <v>21</v>
      </c>
      <c r="N4" s="16">
        <v>20</v>
      </c>
      <c r="O4" s="16">
        <v>20</v>
      </c>
      <c r="P4" s="16">
        <v>12</v>
      </c>
      <c r="Q4" s="16">
        <v>12</v>
      </c>
      <c r="R4" s="16">
        <f t="shared" ref="R4:R14" si="3">SUM(S4:W4)</f>
        <v>18</v>
      </c>
      <c r="S4" s="16">
        <v>4</v>
      </c>
      <c r="T4" s="16">
        <v>3</v>
      </c>
      <c r="U4" s="16">
        <v>4</v>
      </c>
      <c r="V4" s="16">
        <v>4</v>
      </c>
      <c r="W4" s="16">
        <v>3</v>
      </c>
      <c r="X4">
        <f>E3-E4</f>
        <v>19</v>
      </c>
      <c r="Y4" s="28">
        <f t="shared" ref="Y4:Y7" si="4">E4/E3</f>
        <v>0.92050209205020916</v>
      </c>
      <c r="Z4">
        <f t="shared" ref="Z4:Z7" si="5">E4-E$3</f>
        <v>-19</v>
      </c>
      <c r="AA4" s="28">
        <f t="shared" ref="AA4:AA7" si="6">E4/E$3</f>
        <v>0.92050209205020916</v>
      </c>
      <c r="AB4">
        <f t="shared" si="1"/>
        <v>-105</v>
      </c>
      <c r="AC4" s="28">
        <f t="shared" si="2"/>
        <v>0.67692307692307696</v>
      </c>
    </row>
    <row r="5" spans="1:29">
      <c r="A5" s="11">
        <v>3</v>
      </c>
      <c r="B5" s="13" t="s">
        <v>11</v>
      </c>
      <c r="C5" s="14" t="s">
        <v>5</v>
      </c>
      <c r="D5" s="14" t="s">
        <v>8</v>
      </c>
      <c r="E5" s="15">
        <f t="shared" si="0"/>
        <v>195</v>
      </c>
      <c r="F5" s="20">
        <v>22</v>
      </c>
      <c r="G5" s="20">
        <v>19</v>
      </c>
      <c r="H5" s="20">
        <v>18</v>
      </c>
      <c r="I5" s="20">
        <v>10</v>
      </c>
      <c r="J5" s="19">
        <v>10</v>
      </c>
      <c r="K5" s="19">
        <v>18</v>
      </c>
      <c r="L5" s="19">
        <v>12</v>
      </c>
      <c r="M5" s="19">
        <v>19</v>
      </c>
      <c r="N5" s="20">
        <v>17</v>
      </c>
      <c r="O5" s="20">
        <v>22</v>
      </c>
      <c r="P5" s="20">
        <v>3</v>
      </c>
      <c r="Q5" s="20">
        <v>9</v>
      </c>
      <c r="R5" s="20">
        <f t="shared" si="3"/>
        <v>16</v>
      </c>
      <c r="S5" s="20">
        <v>4</v>
      </c>
      <c r="T5" s="20">
        <v>5</v>
      </c>
      <c r="U5" s="20">
        <v>4</v>
      </c>
      <c r="V5" s="20">
        <v>3</v>
      </c>
      <c r="W5" s="20"/>
      <c r="X5">
        <f t="shared" ref="X5:X8" si="7">E4-E5</f>
        <v>25</v>
      </c>
      <c r="Y5" s="28">
        <f t="shared" si="4"/>
        <v>0.88636363636363635</v>
      </c>
      <c r="Z5">
        <f t="shared" si="5"/>
        <v>-44</v>
      </c>
      <c r="AA5" s="28">
        <f t="shared" si="6"/>
        <v>0.81589958158995812</v>
      </c>
      <c r="AB5">
        <f t="shared" si="1"/>
        <v>-130</v>
      </c>
      <c r="AC5" s="28">
        <f t="shared" si="2"/>
        <v>0.6</v>
      </c>
    </row>
    <row r="6" spans="1:29">
      <c r="A6" s="11">
        <v>4</v>
      </c>
      <c r="B6" s="13" t="s">
        <v>78</v>
      </c>
      <c r="C6" s="14" t="s">
        <v>5</v>
      </c>
      <c r="D6" s="14" t="s">
        <v>8</v>
      </c>
      <c r="E6" s="15">
        <f t="shared" si="0"/>
        <v>149</v>
      </c>
      <c r="F6" s="16">
        <v>15</v>
      </c>
      <c r="G6" s="16">
        <v>18</v>
      </c>
      <c r="H6" s="16">
        <v>16</v>
      </c>
      <c r="I6" s="16">
        <v>12</v>
      </c>
      <c r="J6" s="16">
        <v>6</v>
      </c>
      <c r="K6" s="16">
        <v>7</v>
      </c>
      <c r="L6" s="16">
        <v>16</v>
      </c>
      <c r="M6" s="16">
        <v>12</v>
      </c>
      <c r="N6" s="16">
        <v>10</v>
      </c>
      <c r="O6" s="16">
        <v>19</v>
      </c>
      <c r="P6" s="16">
        <v>2</v>
      </c>
      <c r="Q6" s="16">
        <v>7</v>
      </c>
      <c r="R6" s="16">
        <f t="shared" si="3"/>
        <v>9</v>
      </c>
      <c r="S6" s="16">
        <v>2</v>
      </c>
      <c r="T6" s="16">
        <v>4</v>
      </c>
      <c r="U6" s="16">
        <v>3</v>
      </c>
      <c r="V6" s="16"/>
      <c r="W6" s="16"/>
      <c r="X6">
        <f t="shared" si="7"/>
        <v>46</v>
      </c>
      <c r="Y6" s="28">
        <f t="shared" si="4"/>
        <v>0.76410256410256405</v>
      </c>
      <c r="Z6">
        <f t="shared" si="5"/>
        <v>-90</v>
      </c>
      <c r="AA6" s="28">
        <f t="shared" si="6"/>
        <v>0.62343096234309625</v>
      </c>
      <c r="AB6">
        <f t="shared" si="1"/>
        <v>-176</v>
      </c>
      <c r="AC6" s="28">
        <f t="shared" si="2"/>
        <v>0.45846153846153848</v>
      </c>
    </row>
    <row r="7" spans="1:29">
      <c r="A7" s="11">
        <v>5</v>
      </c>
      <c r="B7" s="13" t="s">
        <v>84</v>
      </c>
      <c r="C7" s="14" t="s">
        <v>5</v>
      </c>
      <c r="D7" s="14" t="s">
        <v>6</v>
      </c>
      <c r="E7" s="15">
        <f t="shared" si="0"/>
        <v>137</v>
      </c>
      <c r="F7" s="20">
        <v>14</v>
      </c>
      <c r="G7" s="20">
        <v>15</v>
      </c>
      <c r="H7" s="20">
        <v>8</v>
      </c>
      <c r="I7" s="20">
        <v>3</v>
      </c>
      <c r="J7" s="20">
        <v>2</v>
      </c>
      <c r="K7" s="20">
        <v>9</v>
      </c>
      <c r="L7" s="20">
        <v>15</v>
      </c>
      <c r="M7" s="20">
        <v>16</v>
      </c>
      <c r="N7" s="20">
        <v>13</v>
      </c>
      <c r="O7" s="20">
        <v>15</v>
      </c>
      <c r="P7" s="20">
        <v>4</v>
      </c>
      <c r="Q7" s="20">
        <v>10</v>
      </c>
      <c r="R7" s="20">
        <f t="shared" si="3"/>
        <v>13</v>
      </c>
      <c r="S7" s="20">
        <v>3</v>
      </c>
      <c r="T7" s="20">
        <v>2</v>
      </c>
      <c r="U7" s="20">
        <v>5</v>
      </c>
      <c r="V7" s="20">
        <v>3</v>
      </c>
      <c r="W7" s="20"/>
      <c r="X7">
        <f t="shared" si="7"/>
        <v>12</v>
      </c>
      <c r="Y7" s="28">
        <f t="shared" si="4"/>
        <v>0.91946308724832215</v>
      </c>
      <c r="Z7">
        <f t="shared" si="5"/>
        <v>-102</v>
      </c>
      <c r="AA7" s="28">
        <f t="shared" si="6"/>
        <v>0.57322175732217573</v>
      </c>
      <c r="AB7">
        <f t="shared" si="1"/>
        <v>-188</v>
      </c>
      <c r="AC7" s="28">
        <f t="shared" si="2"/>
        <v>0.42153846153846153</v>
      </c>
    </row>
    <row r="8" spans="1:29">
      <c r="A8" s="11">
        <v>6</v>
      </c>
      <c r="B8" s="13" t="s">
        <v>23</v>
      </c>
      <c r="C8" s="14" t="s">
        <v>5</v>
      </c>
      <c r="D8" s="14" t="s">
        <v>13</v>
      </c>
      <c r="E8" s="15">
        <f t="shared" si="0"/>
        <v>128</v>
      </c>
      <c r="F8" s="21">
        <v>20</v>
      </c>
      <c r="G8" s="21">
        <v>18</v>
      </c>
      <c r="H8" s="21">
        <v>13</v>
      </c>
      <c r="I8" s="21">
        <v>9</v>
      </c>
      <c r="J8" s="22">
        <v>14</v>
      </c>
      <c r="K8" s="22">
        <v>10</v>
      </c>
      <c r="L8" s="22">
        <v>5</v>
      </c>
      <c r="M8" s="22">
        <v>11</v>
      </c>
      <c r="N8" s="21">
        <v>6</v>
      </c>
      <c r="O8" s="21">
        <v>6</v>
      </c>
      <c r="P8" s="21">
        <v>6</v>
      </c>
      <c r="Q8" s="21">
        <v>6</v>
      </c>
      <c r="R8" s="21">
        <f t="shared" si="3"/>
        <v>4</v>
      </c>
      <c r="S8" s="21">
        <v>4</v>
      </c>
      <c r="T8" s="21"/>
      <c r="U8" s="21"/>
      <c r="V8" s="21"/>
      <c r="W8" s="21"/>
      <c r="X8">
        <f t="shared" si="7"/>
        <v>9</v>
      </c>
      <c r="Y8" s="28">
        <f>E8/E7</f>
        <v>0.93430656934306566</v>
      </c>
      <c r="Z8">
        <f>E8-E$3</f>
        <v>-111</v>
      </c>
      <c r="AA8" s="28">
        <f>E8/E$3</f>
        <v>0.53556485355648531</v>
      </c>
      <c r="AB8">
        <f>E8-$AC$1</f>
        <v>-197</v>
      </c>
      <c r="AC8" s="28">
        <f>E8/$AC$1</f>
        <v>0.39384615384615385</v>
      </c>
    </row>
    <row r="9" spans="1:29">
      <c r="A9" s="11">
        <v>7</v>
      </c>
      <c r="B9" s="13" t="s">
        <v>79</v>
      </c>
      <c r="C9" s="14" t="s">
        <v>5</v>
      </c>
      <c r="D9" s="14" t="s">
        <v>6</v>
      </c>
      <c r="E9" s="15">
        <f t="shared" si="0"/>
        <v>102</v>
      </c>
      <c r="F9" s="19">
        <v>17</v>
      </c>
      <c r="G9" s="19">
        <v>13</v>
      </c>
      <c r="H9" s="20">
        <v>3</v>
      </c>
      <c r="I9" s="19">
        <v>4</v>
      </c>
      <c r="J9" s="19">
        <v>10</v>
      </c>
      <c r="K9" s="19">
        <v>0</v>
      </c>
      <c r="L9" s="19">
        <v>1</v>
      </c>
      <c r="M9" s="19">
        <v>19</v>
      </c>
      <c r="N9" s="20">
        <v>16</v>
      </c>
      <c r="O9" s="20">
        <v>0</v>
      </c>
      <c r="P9" s="20">
        <v>8</v>
      </c>
      <c r="Q9" s="20">
        <v>7</v>
      </c>
      <c r="R9" s="20">
        <f t="shared" si="3"/>
        <v>4</v>
      </c>
      <c r="S9" s="20">
        <v>2</v>
      </c>
      <c r="T9" s="20">
        <v>2</v>
      </c>
      <c r="U9" s="20"/>
      <c r="V9" s="20"/>
      <c r="W9" s="20"/>
      <c r="X9">
        <f t="shared" ref="X9:X14" si="8">E8-E9</f>
        <v>26</v>
      </c>
      <c r="Y9" s="28">
        <f t="shared" ref="Y9:Y14" si="9">E9/E8</f>
        <v>0.796875</v>
      </c>
      <c r="Z9">
        <f t="shared" ref="Z9:Z14" si="10">E9-E$3</f>
        <v>-137</v>
      </c>
      <c r="AA9" s="28">
        <f t="shared" ref="AA9:AA14" si="11">E9/E$3</f>
        <v>0.42677824267782427</v>
      </c>
      <c r="AB9">
        <f t="shared" ref="AB9:AB14" si="12">E9-$AC$1</f>
        <v>-223</v>
      </c>
      <c r="AC9" s="28">
        <f t="shared" ref="AC9:AC14" si="13">E9/$AC$1</f>
        <v>0.31384615384615383</v>
      </c>
    </row>
    <row r="10" spans="1:29">
      <c r="A10" s="11">
        <v>8</v>
      </c>
      <c r="B10" s="17" t="s">
        <v>80</v>
      </c>
      <c r="C10" s="12" t="s">
        <v>5</v>
      </c>
      <c r="D10" s="18" t="s">
        <v>10</v>
      </c>
      <c r="E10" s="15">
        <f t="shared" si="0"/>
        <v>70</v>
      </c>
      <c r="F10" s="22">
        <v>15</v>
      </c>
      <c r="G10" s="22">
        <v>8</v>
      </c>
      <c r="H10" s="21">
        <v>5</v>
      </c>
      <c r="I10" s="22">
        <v>0</v>
      </c>
      <c r="J10" s="16">
        <v>3</v>
      </c>
      <c r="K10" s="16">
        <v>6</v>
      </c>
      <c r="L10" s="16">
        <v>2</v>
      </c>
      <c r="M10" s="16">
        <v>11</v>
      </c>
      <c r="N10" s="16">
        <v>6</v>
      </c>
      <c r="O10" s="16">
        <v>0</v>
      </c>
      <c r="P10" s="16">
        <v>5</v>
      </c>
      <c r="Q10" s="16">
        <v>8</v>
      </c>
      <c r="R10" s="16">
        <f t="shared" si="3"/>
        <v>1</v>
      </c>
      <c r="S10" s="16">
        <v>1</v>
      </c>
      <c r="T10" s="16"/>
      <c r="U10" s="16"/>
      <c r="V10" s="16"/>
      <c r="W10" s="16"/>
      <c r="X10">
        <f t="shared" si="8"/>
        <v>32</v>
      </c>
      <c r="Y10" s="28">
        <f t="shared" si="9"/>
        <v>0.68627450980392157</v>
      </c>
      <c r="Z10">
        <f t="shared" si="10"/>
        <v>-169</v>
      </c>
      <c r="AA10" s="28">
        <f t="shared" si="11"/>
        <v>0.29288702928870292</v>
      </c>
      <c r="AB10">
        <f t="shared" si="12"/>
        <v>-255</v>
      </c>
      <c r="AC10" s="28">
        <f t="shared" si="13"/>
        <v>0.2153846153846154</v>
      </c>
    </row>
    <row r="11" spans="1:29">
      <c r="A11" s="11">
        <v>9</v>
      </c>
      <c r="B11" s="13" t="s">
        <v>48</v>
      </c>
      <c r="C11" s="14" t="s">
        <v>49</v>
      </c>
      <c r="D11" s="14" t="s">
        <v>10</v>
      </c>
      <c r="E11" s="15">
        <f t="shared" si="0"/>
        <v>69</v>
      </c>
      <c r="F11" s="20">
        <v>6</v>
      </c>
      <c r="G11" s="20">
        <v>8</v>
      </c>
      <c r="H11" s="20">
        <v>3</v>
      </c>
      <c r="I11" s="20">
        <v>5</v>
      </c>
      <c r="J11" s="19">
        <v>2</v>
      </c>
      <c r="K11" s="19">
        <v>8</v>
      </c>
      <c r="L11" s="19">
        <v>3</v>
      </c>
      <c r="M11" s="19">
        <v>10</v>
      </c>
      <c r="N11" s="20">
        <v>7</v>
      </c>
      <c r="O11" s="20">
        <v>0</v>
      </c>
      <c r="P11" s="20">
        <v>6</v>
      </c>
      <c r="Q11" s="20">
        <v>1</v>
      </c>
      <c r="R11" s="20">
        <f t="shared" si="3"/>
        <v>10</v>
      </c>
      <c r="S11" s="20">
        <v>4</v>
      </c>
      <c r="T11" s="20">
        <v>2</v>
      </c>
      <c r="U11" s="20">
        <v>4</v>
      </c>
      <c r="V11" s="20"/>
      <c r="W11" s="20"/>
      <c r="X11">
        <f t="shared" si="8"/>
        <v>1</v>
      </c>
      <c r="Y11" s="28">
        <f t="shared" si="9"/>
        <v>0.98571428571428577</v>
      </c>
      <c r="Z11">
        <f t="shared" si="10"/>
        <v>-170</v>
      </c>
      <c r="AA11" s="28">
        <f t="shared" si="11"/>
        <v>0.28870292887029286</v>
      </c>
      <c r="AB11">
        <f t="shared" si="12"/>
        <v>-256</v>
      </c>
      <c r="AC11" s="28">
        <f t="shared" si="13"/>
        <v>0.21230769230769231</v>
      </c>
    </row>
    <row r="12" spans="1:29">
      <c r="A12" s="11">
        <v>10</v>
      </c>
      <c r="B12" s="13" t="s">
        <v>24</v>
      </c>
      <c r="C12" s="14" t="s">
        <v>5</v>
      </c>
      <c r="D12" s="14" t="s">
        <v>8</v>
      </c>
      <c r="E12" s="15">
        <f t="shared" si="0"/>
        <v>68</v>
      </c>
      <c r="F12" s="16">
        <v>12</v>
      </c>
      <c r="G12" s="16">
        <v>13</v>
      </c>
      <c r="H12" s="16">
        <v>5</v>
      </c>
      <c r="I12" s="16">
        <v>2</v>
      </c>
      <c r="J12" s="16">
        <v>6</v>
      </c>
      <c r="K12" s="16">
        <v>1</v>
      </c>
      <c r="L12" s="16">
        <v>8</v>
      </c>
      <c r="M12" s="16">
        <v>3</v>
      </c>
      <c r="N12" s="16">
        <v>4</v>
      </c>
      <c r="O12" s="16">
        <v>0</v>
      </c>
      <c r="P12" s="16">
        <v>7</v>
      </c>
      <c r="Q12" s="16">
        <v>5</v>
      </c>
      <c r="R12" s="16">
        <f t="shared" si="3"/>
        <v>2</v>
      </c>
      <c r="S12" s="16">
        <v>1</v>
      </c>
      <c r="T12" s="16">
        <v>1</v>
      </c>
      <c r="U12" s="16"/>
      <c r="V12" s="16"/>
      <c r="W12" s="16"/>
      <c r="X12">
        <f t="shared" si="8"/>
        <v>1</v>
      </c>
      <c r="Y12" s="28">
        <f t="shared" si="9"/>
        <v>0.98550724637681164</v>
      </c>
      <c r="Z12">
        <f t="shared" si="10"/>
        <v>-171</v>
      </c>
      <c r="AA12" s="28">
        <f t="shared" si="11"/>
        <v>0.28451882845188287</v>
      </c>
      <c r="AB12">
        <f t="shared" si="12"/>
        <v>-257</v>
      </c>
      <c r="AC12" s="28">
        <f t="shared" si="13"/>
        <v>0.20923076923076922</v>
      </c>
    </row>
    <row r="13" spans="1:29">
      <c r="A13" s="11">
        <v>11</v>
      </c>
      <c r="B13" s="13" t="s">
        <v>81</v>
      </c>
      <c r="C13" s="14" t="s">
        <v>82</v>
      </c>
      <c r="D13" s="14" t="s">
        <v>10</v>
      </c>
      <c r="E13" s="15">
        <f t="shared" si="0"/>
        <v>63</v>
      </c>
      <c r="F13" s="20">
        <v>14</v>
      </c>
      <c r="G13" s="20">
        <v>11</v>
      </c>
      <c r="H13" s="20">
        <v>11</v>
      </c>
      <c r="I13" s="20">
        <v>4</v>
      </c>
      <c r="J13" s="20">
        <v>2</v>
      </c>
      <c r="K13" s="20">
        <v>0</v>
      </c>
      <c r="L13" s="20">
        <v>6</v>
      </c>
      <c r="M13" s="20">
        <v>8</v>
      </c>
      <c r="N13" s="20">
        <v>1</v>
      </c>
      <c r="O13" s="20">
        <v>1</v>
      </c>
      <c r="P13" s="20">
        <v>4</v>
      </c>
      <c r="Q13" s="20">
        <v>1</v>
      </c>
      <c r="R13" s="20">
        <f t="shared" si="3"/>
        <v>0</v>
      </c>
      <c r="S13" s="20">
        <v>0</v>
      </c>
      <c r="T13" s="20"/>
      <c r="U13" s="20"/>
      <c r="V13" s="20"/>
      <c r="W13" s="20"/>
      <c r="X13">
        <f t="shared" si="8"/>
        <v>5</v>
      </c>
      <c r="Y13" s="28">
        <f t="shared" si="9"/>
        <v>0.92647058823529416</v>
      </c>
      <c r="Z13">
        <f t="shared" si="10"/>
        <v>-176</v>
      </c>
      <c r="AA13" s="28">
        <f t="shared" si="11"/>
        <v>0.26359832635983266</v>
      </c>
      <c r="AB13">
        <f t="shared" si="12"/>
        <v>-262</v>
      </c>
      <c r="AC13" s="28">
        <f t="shared" si="13"/>
        <v>0.19384615384615383</v>
      </c>
    </row>
    <row r="14" spans="1:29">
      <c r="A14" s="11">
        <v>12</v>
      </c>
      <c r="B14" s="13" t="s">
        <v>83</v>
      </c>
      <c r="C14" s="14" t="s">
        <v>5</v>
      </c>
      <c r="D14" s="14" t="s">
        <v>6</v>
      </c>
      <c r="E14" s="15">
        <f t="shared" si="0"/>
        <v>62</v>
      </c>
      <c r="F14" s="21">
        <v>19</v>
      </c>
      <c r="G14" s="21">
        <v>6</v>
      </c>
      <c r="H14" s="21">
        <v>4</v>
      </c>
      <c r="I14" s="21">
        <v>2</v>
      </c>
      <c r="J14" s="22">
        <v>3</v>
      </c>
      <c r="K14" s="22">
        <v>0</v>
      </c>
      <c r="L14" s="22">
        <v>5</v>
      </c>
      <c r="M14" s="22">
        <v>12</v>
      </c>
      <c r="N14" s="21">
        <v>5</v>
      </c>
      <c r="O14" s="21">
        <v>0</v>
      </c>
      <c r="P14" s="21">
        <v>1</v>
      </c>
      <c r="Q14" s="21">
        <v>5</v>
      </c>
      <c r="R14" s="21">
        <f t="shared" si="3"/>
        <v>0</v>
      </c>
      <c r="S14" s="21">
        <v>0</v>
      </c>
      <c r="T14" s="21"/>
      <c r="U14" s="21"/>
      <c r="V14" s="21"/>
      <c r="W14" s="21"/>
      <c r="X14">
        <f t="shared" si="8"/>
        <v>1</v>
      </c>
      <c r="Y14" s="28">
        <f t="shared" si="9"/>
        <v>0.98412698412698407</v>
      </c>
      <c r="Z14">
        <f t="shared" si="10"/>
        <v>-177</v>
      </c>
      <c r="AA14" s="28">
        <f t="shared" si="11"/>
        <v>0.2594142259414226</v>
      </c>
      <c r="AB14">
        <f t="shared" si="12"/>
        <v>-263</v>
      </c>
      <c r="AC14" s="28">
        <f t="shared" si="13"/>
        <v>0.19076923076923077</v>
      </c>
    </row>
    <row r="15" spans="1:29">
      <c r="A15" s="65"/>
      <c r="B15" s="67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</row>
    <row r="16" spans="1:29">
      <c r="B16" s="5" t="s">
        <v>12</v>
      </c>
      <c r="D16" s="2"/>
      <c r="E16" s="2"/>
      <c r="F16" s="2"/>
      <c r="G16" s="2"/>
      <c r="H16" s="2"/>
      <c r="I16" s="2"/>
      <c r="J16" s="4"/>
      <c r="K16" s="4"/>
      <c r="L16" s="4"/>
    </row>
    <row r="17" spans="1:18">
      <c r="A17" s="6" t="s">
        <v>13</v>
      </c>
      <c r="B17" s="5" t="s">
        <v>14</v>
      </c>
      <c r="D17" s="2"/>
      <c r="F17" s="2"/>
      <c r="G17" s="2"/>
      <c r="H17" s="2"/>
      <c r="I17" s="2"/>
      <c r="J17" s="4"/>
      <c r="K17" s="4"/>
      <c r="L17" s="4"/>
    </row>
    <row r="18" spans="1:18">
      <c r="A18" s="6" t="s">
        <v>10</v>
      </c>
      <c r="B18" s="5" t="s">
        <v>15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6" t="s">
        <v>8</v>
      </c>
      <c r="B19" s="7" t="s">
        <v>16</v>
      </c>
      <c r="D19" s="2"/>
      <c r="F19" s="2">
        <f>SUM($F3:F3)</f>
        <v>23</v>
      </c>
      <c r="G19" s="2">
        <f>SUM($F3:G3)</f>
        <v>45</v>
      </c>
      <c r="H19" s="2">
        <f>SUM($F3:H3)</f>
        <v>63</v>
      </c>
      <c r="I19" s="2">
        <f>SUM($F3:I3)</f>
        <v>84</v>
      </c>
      <c r="J19" s="2">
        <f>SUM($F3:J3)</f>
        <v>101</v>
      </c>
      <c r="K19" s="2">
        <f>SUM($F3:K3)</f>
        <v>117</v>
      </c>
      <c r="L19" s="2">
        <f>SUM($F3:L3)</f>
        <v>131</v>
      </c>
      <c r="M19" s="2">
        <f>SUM($F3:M3)</f>
        <v>153</v>
      </c>
      <c r="N19" s="2">
        <f>SUM($F3:N3)</f>
        <v>175</v>
      </c>
      <c r="O19" s="2">
        <f>SUM($F3:O3)</f>
        <v>195</v>
      </c>
      <c r="P19" s="2">
        <f>SUM($F3:P3)</f>
        <v>209</v>
      </c>
      <c r="Q19" s="2">
        <f>SUM($F3:Q3)</f>
        <v>229</v>
      </c>
      <c r="R19" s="2">
        <f>SUM($F3:R3)</f>
        <v>239</v>
      </c>
    </row>
    <row r="20" spans="1:18">
      <c r="A20" s="6" t="s">
        <v>6</v>
      </c>
      <c r="B20" s="5" t="s">
        <v>17</v>
      </c>
      <c r="D20" s="2"/>
      <c r="F20" s="2">
        <f>SUM($F4:F4)</f>
        <v>20</v>
      </c>
      <c r="G20" s="2">
        <f>SUM($F4:G4)</f>
        <v>39</v>
      </c>
      <c r="H20" s="2">
        <f>SUM($F4:H4)</f>
        <v>58</v>
      </c>
      <c r="I20" s="2">
        <f>SUM($F4:I4)</f>
        <v>73</v>
      </c>
      <c r="J20" s="2">
        <f>SUM($F4:J4)</f>
        <v>80</v>
      </c>
      <c r="K20" s="2">
        <f>SUM($F4:K4)</f>
        <v>99</v>
      </c>
      <c r="L20" s="2">
        <f>SUM($F4:L4)</f>
        <v>117</v>
      </c>
      <c r="M20" s="2">
        <f>SUM($F4:M4)</f>
        <v>138</v>
      </c>
      <c r="N20" s="2">
        <f>SUM($F4:N4)</f>
        <v>158</v>
      </c>
      <c r="O20" s="2">
        <f>SUM($F4:O4)</f>
        <v>178</v>
      </c>
      <c r="P20" s="2">
        <f>SUM($F4:P4)</f>
        <v>190</v>
      </c>
      <c r="Q20" s="2">
        <f>SUM($F4:Q4)</f>
        <v>202</v>
      </c>
      <c r="R20" s="2">
        <f>SUM($F4:R4)</f>
        <v>220</v>
      </c>
    </row>
    <row r="21" spans="1:18">
      <c r="A21" s="6" t="s">
        <v>18</v>
      </c>
      <c r="B21" s="5" t="s">
        <v>19</v>
      </c>
      <c r="D21" s="2"/>
      <c r="F21" s="2">
        <f>SUM($F5:F5)</f>
        <v>22</v>
      </c>
      <c r="G21" s="2">
        <f>SUM($F5:G5)</f>
        <v>41</v>
      </c>
      <c r="H21" s="2">
        <f>SUM($F5:H5)</f>
        <v>59</v>
      </c>
      <c r="I21" s="2">
        <f>SUM($F5:I5)</f>
        <v>69</v>
      </c>
      <c r="J21" s="2">
        <f>SUM($F5:J5)</f>
        <v>79</v>
      </c>
      <c r="K21" s="2">
        <f>SUM($F5:K5)</f>
        <v>97</v>
      </c>
      <c r="L21" s="2">
        <f>SUM($F5:L5)</f>
        <v>109</v>
      </c>
      <c r="M21" s="2">
        <f>SUM($F5:M5)</f>
        <v>128</v>
      </c>
      <c r="N21" s="2">
        <f>SUM($F5:N5)</f>
        <v>145</v>
      </c>
      <c r="O21" s="2">
        <f>SUM($F5:O5)</f>
        <v>167</v>
      </c>
      <c r="P21" s="2">
        <f>SUM($F5:P5)</f>
        <v>170</v>
      </c>
      <c r="Q21" s="2">
        <f>SUM($F5:Q5)</f>
        <v>179</v>
      </c>
      <c r="R21" s="2">
        <f>SUM($F5:R5)</f>
        <v>195</v>
      </c>
    </row>
    <row r="22" spans="1:18">
      <c r="A22" s="6" t="s">
        <v>20</v>
      </c>
      <c r="B22" s="7" t="s">
        <v>21</v>
      </c>
      <c r="D22" s="2"/>
      <c r="F22" s="2">
        <f>SUM($F6:F6)</f>
        <v>15</v>
      </c>
      <c r="G22" s="2">
        <f>SUM($F6:G6)</f>
        <v>33</v>
      </c>
      <c r="H22" s="2">
        <f>SUM($F6:H6)</f>
        <v>49</v>
      </c>
      <c r="I22" s="2">
        <f>SUM($F6:I6)</f>
        <v>61</v>
      </c>
      <c r="J22" s="2">
        <f>SUM($F6:J6)</f>
        <v>67</v>
      </c>
      <c r="K22" s="2">
        <f>SUM($F6:K6)</f>
        <v>74</v>
      </c>
      <c r="L22" s="2">
        <f>SUM($F6:L6)</f>
        <v>90</v>
      </c>
      <c r="M22" s="2">
        <f>SUM($F6:M6)</f>
        <v>102</v>
      </c>
      <c r="N22" s="2">
        <f>SUM($F6:N6)</f>
        <v>112</v>
      </c>
      <c r="O22" s="2">
        <f>SUM($F6:O6)</f>
        <v>131</v>
      </c>
      <c r="P22" s="2">
        <f>SUM($F6:P6)</f>
        <v>133</v>
      </c>
      <c r="Q22" s="2">
        <f>SUM($F6:Q6)</f>
        <v>140</v>
      </c>
      <c r="R22" s="2">
        <f>SUM($F6:R6)</f>
        <v>149</v>
      </c>
    </row>
    <row r="23" spans="1:18">
      <c r="A23" s="8"/>
      <c r="D23" s="2"/>
      <c r="F23" s="2">
        <f>SUM($F7:F7)</f>
        <v>14</v>
      </c>
      <c r="G23" s="2">
        <f>SUM($F7:G7)</f>
        <v>29</v>
      </c>
      <c r="H23" s="2">
        <f>SUM($F7:H7)</f>
        <v>37</v>
      </c>
      <c r="I23" s="2">
        <f>SUM($F7:I7)</f>
        <v>40</v>
      </c>
      <c r="J23" s="2">
        <f>SUM($F7:J7)</f>
        <v>42</v>
      </c>
      <c r="K23" s="2">
        <f>SUM($F7:K7)</f>
        <v>51</v>
      </c>
      <c r="L23" s="2">
        <f>SUM($F7:L7)</f>
        <v>66</v>
      </c>
      <c r="M23" s="2">
        <f>SUM($F7:M7)</f>
        <v>82</v>
      </c>
      <c r="N23" s="2">
        <f>SUM($F7:N7)</f>
        <v>95</v>
      </c>
      <c r="O23" s="2">
        <f>SUM($F7:O7)</f>
        <v>110</v>
      </c>
      <c r="P23" s="2">
        <f>SUM($F7:P7)</f>
        <v>114</v>
      </c>
      <c r="Q23" s="2">
        <f>SUM($F7:Q7)</f>
        <v>124</v>
      </c>
      <c r="R23" s="2">
        <f>SUM($F7:R7)</f>
        <v>137</v>
      </c>
    </row>
    <row r="24" spans="1:18">
      <c r="A24" s="8"/>
      <c r="B24" s="5" t="s">
        <v>22</v>
      </c>
      <c r="D24" s="2"/>
      <c r="F24" s="2">
        <f>SUM($F8:F8)</f>
        <v>20</v>
      </c>
      <c r="G24" s="2">
        <f>SUM($F8:G8)</f>
        <v>38</v>
      </c>
      <c r="H24" s="2">
        <f>SUM($F8:H8)</f>
        <v>51</v>
      </c>
      <c r="I24" s="2">
        <f>SUM($F8:I8)</f>
        <v>60</v>
      </c>
      <c r="J24" s="2">
        <f>SUM($F8:J8)</f>
        <v>74</v>
      </c>
      <c r="K24" s="2">
        <f>SUM($F8:K8)</f>
        <v>84</v>
      </c>
      <c r="L24" s="2">
        <f>SUM($F8:L8)</f>
        <v>89</v>
      </c>
      <c r="M24" s="2">
        <f>SUM($F8:M8)</f>
        <v>100</v>
      </c>
      <c r="N24" s="2">
        <f>SUM($F8:N8)</f>
        <v>106</v>
      </c>
      <c r="O24" s="2">
        <f>SUM($F8:O8)</f>
        <v>112</v>
      </c>
      <c r="P24" s="2">
        <f>SUM($F8:P8)</f>
        <v>118</v>
      </c>
      <c r="Q24" s="2">
        <f>SUM($F8:Q8)</f>
        <v>124</v>
      </c>
      <c r="R24" s="2">
        <f>SUM($F8:R8)</f>
        <v>128</v>
      </c>
    </row>
    <row r="25" spans="1:18">
      <c r="F25" s="2">
        <f>SUM($F9:F9)</f>
        <v>17</v>
      </c>
      <c r="G25" s="2">
        <f>SUM($F9:G9)</f>
        <v>30</v>
      </c>
      <c r="H25" s="2">
        <f>SUM($F9:H9)</f>
        <v>33</v>
      </c>
      <c r="I25" s="2">
        <f>SUM($F9:I9)</f>
        <v>37</v>
      </c>
      <c r="J25" s="2">
        <f>SUM($F9:J9)</f>
        <v>47</v>
      </c>
      <c r="K25" s="2">
        <f>SUM($F9:K9)</f>
        <v>47</v>
      </c>
      <c r="L25" s="2">
        <f>SUM($F9:L9)</f>
        <v>48</v>
      </c>
      <c r="M25" s="2">
        <f>SUM($F9:M9)</f>
        <v>67</v>
      </c>
      <c r="N25" s="2">
        <f>SUM($F9:N9)</f>
        <v>83</v>
      </c>
      <c r="O25" s="2">
        <f>SUM($F9:O9)</f>
        <v>83</v>
      </c>
      <c r="P25" s="2">
        <f>SUM($F9:P9)</f>
        <v>91</v>
      </c>
      <c r="Q25" s="2">
        <f>SUM($F9:Q9)</f>
        <v>98</v>
      </c>
      <c r="R25" s="2">
        <f>SUM($F9:R9)</f>
        <v>102</v>
      </c>
    </row>
    <row r="26" spans="1:18">
      <c r="F26" s="2">
        <f>SUM($F10:F10)</f>
        <v>15</v>
      </c>
      <c r="G26" s="2">
        <f>SUM($F10:G10)</f>
        <v>23</v>
      </c>
      <c r="H26" s="2">
        <f>SUM($F10:H10)</f>
        <v>28</v>
      </c>
      <c r="I26" s="2">
        <f>SUM($F10:I10)</f>
        <v>28</v>
      </c>
      <c r="J26" s="2">
        <f>SUM($F10:J10)</f>
        <v>31</v>
      </c>
      <c r="K26" s="2">
        <f>SUM($F10:K10)</f>
        <v>37</v>
      </c>
      <c r="L26" s="2">
        <f>SUM($F10:L10)</f>
        <v>39</v>
      </c>
      <c r="M26" s="2">
        <f>SUM($F10:M10)</f>
        <v>50</v>
      </c>
      <c r="N26" s="2">
        <f>SUM($F10:N10)</f>
        <v>56</v>
      </c>
      <c r="O26" s="2">
        <f>SUM($F10:O10)</f>
        <v>56</v>
      </c>
      <c r="P26" s="2">
        <f>SUM($F10:P10)</f>
        <v>61</v>
      </c>
      <c r="Q26" s="2">
        <f>SUM($F10:Q10)</f>
        <v>69</v>
      </c>
      <c r="R26" s="2">
        <f>SUM($F10:R10)</f>
        <v>70</v>
      </c>
    </row>
    <row r="27" spans="1:18">
      <c r="F27" s="2">
        <f>SUM($F11:F11)</f>
        <v>6</v>
      </c>
      <c r="G27" s="2">
        <f>SUM($F11:G11)</f>
        <v>14</v>
      </c>
      <c r="H27" s="2">
        <f>SUM($F11:H11)</f>
        <v>17</v>
      </c>
      <c r="I27" s="2">
        <f>SUM($F11:I11)</f>
        <v>22</v>
      </c>
      <c r="J27" s="2">
        <f>SUM($F11:J11)</f>
        <v>24</v>
      </c>
      <c r="K27" s="2">
        <f>SUM($F11:K11)</f>
        <v>32</v>
      </c>
      <c r="L27" s="2">
        <f>SUM($F11:L11)</f>
        <v>35</v>
      </c>
      <c r="M27" s="2">
        <f>SUM($F11:M11)</f>
        <v>45</v>
      </c>
      <c r="N27" s="2">
        <f>SUM($F11:N11)</f>
        <v>52</v>
      </c>
      <c r="O27" s="2">
        <f>SUM($F11:O11)</f>
        <v>52</v>
      </c>
      <c r="P27" s="2">
        <f>SUM($F11:P11)</f>
        <v>58</v>
      </c>
      <c r="Q27" s="2">
        <f>SUM($F11:Q11)</f>
        <v>59</v>
      </c>
      <c r="R27" s="2">
        <f>SUM($F11:R11)</f>
        <v>69</v>
      </c>
    </row>
    <row r="28" spans="1:18">
      <c r="F28" s="2">
        <f>SUM($F12:F12)</f>
        <v>12</v>
      </c>
      <c r="G28" s="2">
        <f>SUM($F12:G12)</f>
        <v>25</v>
      </c>
      <c r="H28" s="2">
        <f>SUM($F12:H12)</f>
        <v>30</v>
      </c>
      <c r="I28" s="2">
        <f>SUM($F12:I12)</f>
        <v>32</v>
      </c>
      <c r="J28" s="2">
        <f>SUM($F12:J12)</f>
        <v>38</v>
      </c>
      <c r="K28" s="2">
        <f>SUM($F12:K12)</f>
        <v>39</v>
      </c>
      <c r="L28" s="2">
        <f>SUM($F12:L12)</f>
        <v>47</v>
      </c>
      <c r="M28" s="2">
        <f>SUM($F12:M12)</f>
        <v>50</v>
      </c>
      <c r="N28" s="2">
        <f>SUM($F12:N12)</f>
        <v>54</v>
      </c>
      <c r="O28" s="2">
        <f>SUM($F12:O12)</f>
        <v>54</v>
      </c>
      <c r="P28" s="2">
        <f>SUM($F12:P12)</f>
        <v>61</v>
      </c>
      <c r="Q28" s="2">
        <f>SUM($F12:Q12)</f>
        <v>66</v>
      </c>
      <c r="R28" s="2">
        <f>SUM($F12:R12)</f>
        <v>68</v>
      </c>
    </row>
    <row r="29" spans="1:18">
      <c r="F29" s="2">
        <f>SUM($F13:F13)</f>
        <v>14</v>
      </c>
      <c r="G29" s="2">
        <f>SUM($F13:G13)</f>
        <v>25</v>
      </c>
      <c r="H29" s="2">
        <f>SUM($F13:H13)</f>
        <v>36</v>
      </c>
      <c r="I29" s="2">
        <f>SUM($F13:I13)</f>
        <v>40</v>
      </c>
      <c r="J29" s="2">
        <f>SUM($F13:J13)</f>
        <v>42</v>
      </c>
      <c r="K29" s="2">
        <f>SUM($F13:K13)</f>
        <v>42</v>
      </c>
      <c r="L29" s="2">
        <f>SUM($F13:L13)</f>
        <v>48</v>
      </c>
      <c r="M29" s="2">
        <f>SUM($F13:M13)</f>
        <v>56</v>
      </c>
      <c r="N29" s="2">
        <f>SUM($F13:N13)</f>
        <v>57</v>
      </c>
      <c r="O29" s="2">
        <f>SUM($F13:O13)</f>
        <v>58</v>
      </c>
      <c r="P29" s="2">
        <f>SUM($F13:P13)</f>
        <v>62</v>
      </c>
      <c r="Q29" s="2">
        <f>SUM($F13:Q13)</f>
        <v>63</v>
      </c>
      <c r="R29" s="2">
        <f>SUM($F13:R13)</f>
        <v>63</v>
      </c>
    </row>
    <row r="30" spans="1:18">
      <c r="F30" s="2">
        <f>SUM($F14:F14)</f>
        <v>19</v>
      </c>
      <c r="G30" s="2">
        <f>SUM($F14:G14)</f>
        <v>25</v>
      </c>
      <c r="H30" s="2">
        <f>SUM($F14:H14)</f>
        <v>29</v>
      </c>
      <c r="I30" s="2">
        <f>SUM($F14:I14)</f>
        <v>31</v>
      </c>
      <c r="J30" s="2">
        <f>SUM($F14:J14)</f>
        <v>34</v>
      </c>
      <c r="K30" s="2">
        <f>SUM($F14:K14)</f>
        <v>34</v>
      </c>
      <c r="L30" s="2">
        <f>SUM($F14:L14)</f>
        <v>39</v>
      </c>
      <c r="M30" s="2">
        <f>SUM($F14:M14)</f>
        <v>51</v>
      </c>
      <c r="N30" s="2">
        <f>SUM($F14:N14)</f>
        <v>56</v>
      </c>
      <c r="O30" s="2">
        <f>SUM($F14:O14)</f>
        <v>56</v>
      </c>
      <c r="P30" s="2">
        <f>SUM($F14:P14)</f>
        <v>57</v>
      </c>
      <c r="Q30" s="2">
        <f>SUM($F14:Q14)</f>
        <v>62</v>
      </c>
      <c r="R30" s="2">
        <f>SUM($F14:R14)</f>
        <v>62</v>
      </c>
    </row>
    <row r="31" spans="1:18">
      <c r="F31" s="2">
        <f>MAX(F19:F30)</f>
        <v>23</v>
      </c>
      <c r="G31" s="2">
        <f t="shared" ref="G31:R31" si="14">MAX(G19:G30)</f>
        <v>45</v>
      </c>
      <c r="H31" s="2">
        <f t="shared" si="14"/>
        <v>63</v>
      </c>
      <c r="I31" s="2">
        <f t="shared" si="14"/>
        <v>84</v>
      </c>
      <c r="J31" s="2">
        <f t="shared" si="14"/>
        <v>101</v>
      </c>
      <c r="K31" s="2">
        <f t="shared" si="14"/>
        <v>117</v>
      </c>
      <c r="L31" s="2">
        <f t="shared" si="14"/>
        <v>131</v>
      </c>
      <c r="M31" s="2">
        <f t="shared" si="14"/>
        <v>153</v>
      </c>
      <c r="N31" s="2">
        <f t="shared" si="14"/>
        <v>175</v>
      </c>
      <c r="O31" s="2">
        <f t="shared" si="14"/>
        <v>195</v>
      </c>
      <c r="P31" s="2">
        <f t="shared" si="14"/>
        <v>209</v>
      </c>
      <c r="Q31" s="2">
        <f t="shared" si="14"/>
        <v>229</v>
      </c>
      <c r="R31" s="2">
        <f t="shared" si="14"/>
        <v>239</v>
      </c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5:18">
      <c r="F34" s="9"/>
      <c r="G34" s="9"/>
      <c r="H34" s="2"/>
      <c r="I34" s="9"/>
      <c r="J34" s="4"/>
      <c r="K34" s="4"/>
      <c r="L34" s="4"/>
    </row>
    <row r="35" spans="5:18">
      <c r="E35" s="1" t="str">
        <f t="shared" ref="E35" si="15">B3</f>
        <v>Krzysztof "FAZIK" Brzeziński</v>
      </c>
      <c r="F35" s="10">
        <f t="shared" ref="F35:R35" si="16">F19/F$31</f>
        <v>1</v>
      </c>
      <c r="G35" s="10">
        <f t="shared" si="16"/>
        <v>1</v>
      </c>
      <c r="H35" s="10">
        <f t="shared" si="16"/>
        <v>1</v>
      </c>
      <c r="I35" s="10">
        <f t="shared" si="16"/>
        <v>1</v>
      </c>
      <c r="J35" s="10">
        <f t="shared" si="16"/>
        <v>1</v>
      </c>
      <c r="K35" s="10">
        <f t="shared" si="16"/>
        <v>1</v>
      </c>
      <c r="L35" s="10">
        <f t="shared" si="16"/>
        <v>1</v>
      </c>
      <c r="M35" s="10">
        <f t="shared" si="16"/>
        <v>1</v>
      </c>
      <c r="N35" s="10">
        <f t="shared" si="16"/>
        <v>1</v>
      </c>
      <c r="O35" s="10">
        <f t="shared" si="16"/>
        <v>1</v>
      </c>
      <c r="P35" s="10">
        <f t="shared" si="16"/>
        <v>1</v>
      </c>
      <c r="Q35" s="10">
        <f t="shared" si="16"/>
        <v>1</v>
      </c>
      <c r="R35" s="10">
        <f t="shared" si="16"/>
        <v>1</v>
      </c>
    </row>
    <row r="36" spans="5:18">
      <c r="E36" s="1" t="str">
        <f t="shared" ref="E36:E46" si="17">B4</f>
        <v>Robert Stańczyk</v>
      </c>
      <c r="F36" s="10">
        <f t="shared" ref="F36:R36" si="18">F20/F$31</f>
        <v>0.86956521739130432</v>
      </c>
      <c r="G36" s="10">
        <f t="shared" si="18"/>
        <v>0.8666666666666667</v>
      </c>
      <c r="H36" s="10">
        <f t="shared" si="18"/>
        <v>0.92063492063492058</v>
      </c>
      <c r="I36" s="10">
        <f t="shared" si="18"/>
        <v>0.86904761904761907</v>
      </c>
      <c r="J36" s="10">
        <f t="shared" si="18"/>
        <v>0.79207920792079212</v>
      </c>
      <c r="K36" s="10">
        <f t="shared" si="18"/>
        <v>0.84615384615384615</v>
      </c>
      <c r="L36" s="10">
        <f t="shared" si="18"/>
        <v>0.89312977099236646</v>
      </c>
      <c r="M36" s="10">
        <f t="shared" si="18"/>
        <v>0.90196078431372551</v>
      </c>
      <c r="N36" s="10">
        <f t="shared" si="18"/>
        <v>0.9028571428571428</v>
      </c>
      <c r="O36" s="10">
        <f t="shared" si="18"/>
        <v>0.9128205128205128</v>
      </c>
      <c r="P36" s="10">
        <f t="shared" si="18"/>
        <v>0.90909090909090906</v>
      </c>
      <c r="Q36" s="10">
        <f t="shared" si="18"/>
        <v>0.88209606986899558</v>
      </c>
      <c r="R36" s="10">
        <f t="shared" si="18"/>
        <v>0.92050209205020916</v>
      </c>
    </row>
    <row r="37" spans="5:18">
      <c r="E37" s="1" t="str">
        <f t="shared" si="17"/>
        <v>Robert "Gata" Piechota</v>
      </c>
      <c r="F37" s="10">
        <f t="shared" ref="F37:R37" si="19">F21/F$31</f>
        <v>0.95652173913043481</v>
      </c>
      <c r="G37" s="10">
        <f t="shared" si="19"/>
        <v>0.91111111111111109</v>
      </c>
      <c r="H37" s="10">
        <f t="shared" si="19"/>
        <v>0.93650793650793651</v>
      </c>
      <c r="I37" s="10">
        <f t="shared" si="19"/>
        <v>0.8214285714285714</v>
      </c>
      <c r="J37" s="10">
        <f t="shared" si="19"/>
        <v>0.78217821782178221</v>
      </c>
      <c r="K37" s="10">
        <f t="shared" si="19"/>
        <v>0.82905982905982911</v>
      </c>
      <c r="L37" s="10">
        <f t="shared" si="19"/>
        <v>0.83206106870229013</v>
      </c>
      <c r="M37" s="10">
        <f t="shared" si="19"/>
        <v>0.83660130718954251</v>
      </c>
      <c r="N37" s="10">
        <f t="shared" si="19"/>
        <v>0.82857142857142863</v>
      </c>
      <c r="O37" s="10">
        <f t="shared" si="19"/>
        <v>0.85641025641025637</v>
      </c>
      <c r="P37" s="10">
        <f t="shared" si="19"/>
        <v>0.8133971291866029</v>
      </c>
      <c r="Q37" s="10">
        <f t="shared" si="19"/>
        <v>0.78165938864628826</v>
      </c>
      <c r="R37" s="10">
        <f t="shared" si="19"/>
        <v>0.81589958158995812</v>
      </c>
    </row>
    <row r="38" spans="5:18">
      <c r="E38" s="1" t="str">
        <f t="shared" si="17"/>
        <v>Rafał Augusewicz</v>
      </c>
      <c r="F38" s="10">
        <f t="shared" ref="F38:R38" si="20">F22/F$31</f>
        <v>0.65217391304347827</v>
      </c>
      <c r="G38" s="10">
        <f t="shared" si="20"/>
        <v>0.73333333333333328</v>
      </c>
      <c r="H38" s="10">
        <f t="shared" si="20"/>
        <v>0.77777777777777779</v>
      </c>
      <c r="I38" s="10">
        <f t="shared" si="20"/>
        <v>0.72619047619047616</v>
      </c>
      <c r="J38" s="10">
        <f t="shared" si="20"/>
        <v>0.6633663366336634</v>
      </c>
      <c r="K38" s="10">
        <f t="shared" si="20"/>
        <v>0.63247863247863245</v>
      </c>
      <c r="L38" s="10">
        <f t="shared" si="20"/>
        <v>0.68702290076335881</v>
      </c>
      <c r="M38" s="10">
        <f t="shared" si="20"/>
        <v>0.66666666666666663</v>
      </c>
      <c r="N38" s="10">
        <f t="shared" si="20"/>
        <v>0.64</v>
      </c>
      <c r="O38" s="10">
        <f t="shared" si="20"/>
        <v>0.67179487179487174</v>
      </c>
      <c r="P38" s="10">
        <f t="shared" si="20"/>
        <v>0.63636363636363635</v>
      </c>
      <c r="Q38" s="10">
        <f t="shared" si="20"/>
        <v>0.611353711790393</v>
      </c>
      <c r="R38" s="10">
        <f t="shared" si="20"/>
        <v>0.62343096234309625</v>
      </c>
    </row>
    <row r="39" spans="5:18">
      <c r="E39" s="1" t="str">
        <f t="shared" si="17"/>
        <v>Radosław "Shogun" Wiśniewski</v>
      </c>
      <c r="F39" s="10">
        <f t="shared" ref="F39:R39" si="21">F23/F$31</f>
        <v>0.60869565217391308</v>
      </c>
      <c r="G39" s="10">
        <f t="shared" si="21"/>
        <v>0.64444444444444449</v>
      </c>
      <c r="H39" s="10">
        <f t="shared" si="21"/>
        <v>0.58730158730158732</v>
      </c>
      <c r="I39" s="10">
        <f t="shared" si="21"/>
        <v>0.47619047619047616</v>
      </c>
      <c r="J39" s="10">
        <f t="shared" si="21"/>
        <v>0.41584158415841582</v>
      </c>
      <c r="K39" s="10">
        <f t="shared" si="21"/>
        <v>0.4358974358974359</v>
      </c>
      <c r="L39" s="10">
        <f t="shared" si="21"/>
        <v>0.50381679389312972</v>
      </c>
      <c r="M39" s="10">
        <f t="shared" si="21"/>
        <v>0.53594771241830064</v>
      </c>
      <c r="N39" s="10">
        <f t="shared" si="21"/>
        <v>0.54285714285714282</v>
      </c>
      <c r="O39" s="10">
        <f t="shared" si="21"/>
        <v>0.5641025641025641</v>
      </c>
      <c r="P39" s="10">
        <f t="shared" si="21"/>
        <v>0.54545454545454541</v>
      </c>
      <c r="Q39" s="10">
        <f t="shared" si="21"/>
        <v>0.54148471615720528</v>
      </c>
      <c r="R39" s="10">
        <f t="shared" si="21"/>
        <v>0.57322175732217573</v>
      </c>
    </row>
    <row r="40" spans="5:18">
      <c r="E40" s="1" t="str">
        <f t="shared" si="17"/>
        <v>Leszek "Haris" Jęczkowski</v>
      </c>
      <c r="F40" s="10">
        <f t="shared" ref="F40:R40" si="22">F24/F$31</f>
        <v>0.86956521739130432</v>
      </c>
      <c r="G40" s="10">
        <f t="shared" si="22"/>
        <v>0.84444444444444444</v>
      </c>
      <c r="H40" s="10">
        <f t="shared" si="22"/>
        <v>0.80952380952380953</v>
      </c>
      <c r="I40" s="10">
        <f t="shared" si="22"/>
        <v>0.7142857142857143</v>
      </c>
      <c r="J40" s="10">
        <f t="shared" si="22"/>
        <v>0.73267326732673266</v>
      </c>
      <c r="K40" s="10">
        <f t="shared" si="22"/>
        <v>0.71794871794871795</v>
      </c>
      <c r="L40" s="10">
        <f t="shared" si="22"/>
        <v>0.67938931297709926</v>
      </c>
      <c r="M40" s="10">
        <f t="shared" si="22"/>
        <v>0.65359477124183007</v>
      </c>
      <c r="N40" s="10">
        <f t="shared" si="22"/>
        <v>0.60571428571428576</v>
      </c>
      <c r="O40" s="10">
        <f t="shared" si="22"/>
        <v>0.57435897435897432</v>
      </c>
      <c r="P40" s="10">
        <f t="shared" si="22"/>
        <v>0.56459330143540665</v>
      </c>
      <c r="Q40" s="10">
        <f t="shared" si="22"/>
        <v>0.54148471615720528</v>
      </c>
      <c r="R40" s="10">
        <f t="shared" si="22"/>
        <v>0.53556485355648531</v>
      </c>
    </row>
    <row r="41" spans="5:18">
      <c r="E41" s="1" t="str">
        <f t="shared" si="17"/>
        <v>Marlena</v>
      </c>
      <c r="F41" s="10">
        <f t="shared" ref="F41:R41" si="23">F25/F$31</f>
        <v>0.73913043478260865</v>
      </c>
      <c r="G41" s="10">
        <f t="shared" si="23"/>
        <v>0.66666666666666663</v>
      </c>
      <c r="H41" s="10">
        <f t="shared" si="23"/>
        <v>0.52380952380952384</v>
      </c>
      <c r="I41" s="10">
        <f t="shared" si="23"/>
        <v>0.44047619047619047</v>
      </c>
      <c r="J41" s="10">
        <f t="shared" si="23"/>
        <v>0.46534653465346537</v>
      </c>
      <c r="K41" s="10">
        <f t="shared" si="23"/>
        <v>0.40170940170940173</v>
      </c>
      <c r="L41" s="10">
        <f t="shared" si="23"/>
        <v>0.36641221374045801</v>
      </c>
      <c r="M41" s="10">
        <f t="shared" si="23"/>
        <v>0.43790849673202614</v>
      </c>
      <c r="N41" s="10">
        <f t="shared" si="23"/>
        <v>0.47428571428571431</v>
      </c>
      <c r="O41" s="10">
        <f t="shared" si="23"/>
        <v>0.42564102564102563</v>
      </c>
      <c r="P41" s="10">
        <f t="shared" si="23"/>
        <v>0.4354066985645933</v>
      </c>
      <c r="Q41" s="10">
        <f t="shared" si="23"/>
        <v>0.42794759825327511</v>
      </c>
      <c r="R41" s="10">
        <f t="shared" si="23"/>
        <v>0.42677824267782427</v>
      </c>
    </row>
    <row r="42" spans="5:18">
      <c r="E42" s="1" t="str">
        <f t="shared" si="17"/>
        <v>Luiza Ossowska</v>
      </c>
      <c r="F42" s="10">
        <f t="shared" ref="F42:R42" si="24">F26/F$31</f>
        <v>0.65217391304347827</v>
      </c>
      <c r="G42" s="10">
        <f t="shared" si="24"/>
        <v>0.51111111111111107</v>
      </c>
      <c r="H42" s="10">
        <f t="shared" si="24"/>
        <v>0.44444444444444442</v>
      </c>
      <c r="I42" s="10">
        <f t="shared" si="24"/>
        <v>0.33333333333333331</v>
      </c>
      <c r="J42" s="10">
        <f t="shared" si="24"/>
        <v>0.30693069306930693</v>
      </c>
      <c r="K42" s="10">
        <f t="shared" si="24"/>
        <v>0.31623931623931623</v>
      </c>
      <c r="L42" s="10">
        <f t="shared" si="24"/>
        <v>0.29770992366412213</v>
      </c>
      <c r="M42" s="10">
        <f t="shared" si="24"/>
        <v>0.32679738562091504</v>
      </c>
      <c r="N42" s="10">
        <f t="shared" si="24"/>
        <v>0.32</v>
      </c>
      <c r="O42" s="10">
        <f t="shared" si="24"/>
        <v>0.28717948717948716</v>
      </c>
      <c r="P42" s="10">
        <f t="shared" si="24"/>
        <v>0.291866028708134</v>
      </c>
      <c r="Q42" s="10">
        <f t="shared" si="24"/>
        <v>0.30131004366812225</v>
      </c>
      <c r="R42" s="10">
        <f t="shared" si="24"/>
        <v>0.29288702928870292</v>
      </c>
    </row>
    <row r="43" spans="5:18">
      <c r="E43" s="1" t="str">
        <f t="shared" si="17"/>
        <v>Mateusz "Sambor" Labuda</v>
      </c>
      <c r="F43" s="10">
        <f t="shared" ref="F43:R43" si="25">F27/F$31</f>
        <v>0.2608695652173913</v>
      </c>
      <c r="G43" s="10">
        <f t="shared" si="25"/>
        <v>0.31111111111111112</v>
      </c>
      <c r="H43" s="10">
        <f t="shared" si="25"/>
        <v>0.26984126984126983</v>
      </c>
      <c r="I43" s="10">
        <f t="shared" si="25"/>
        <v>0.26190476190476192</v>
      </c>
      <c r="J43" s="10">
        <f t="shared" si="25"/>
        <v>0.23762376237623761</v>
      </c>
      <c r="K43" s="10">
        <f t="shared" si="25"/>
        <v>0.27350427350427353</v>
      </c>
      <c r="L43" s="10">
        <f t="shared" si="25"/>
        <v>0.26717557251908397</v>
      </c>
      <c r="M43" s="10">
        <f t="shared" si="25"/>
        <v>0.29411764705882354</v>
      </c>
      <c r="N43" s="10">
        <f t="shared" si="25"/>
        <v>0.29714285714285715</v>
      </c>
      <c r="O43" s="10">
        <f t="shared" si="25"/>
        <v>0.26666666666666666</v>
      </c>
      <c r="P43" s="10">
        <f t="shared" si="25"/>
        <v>0.27751196172248804</v>
      </c>
      <c r="Q43" s="10">
        <f t="shared" si="25"/>
        <v>0.2576419213973799</v>
      </c>
      <c r="R43" s="10">
        <f t="shared" si="25"/>
        <v>0.28870292887029286</v>
      </c>
    </row>
    <row r="44" spans="5:18">
      <c r="E44" s="1" t="str">
        <f t="shared" si="17"/>
        <v>Dorota Janiszewska</v>
      </c>
      <c r="F44" s="10">
        <f t="shared" ref="F44:R44" si="26">F28/F$31</f>
        <v>0.52173913043478259</v>
      </c>
      <c r="G44" s="10">
        <f t="shared" si="26"/>
        <v>0.55555555555555558</v>
      </c>
      <c r="H44" s="10">
        <f t="shared" si="26"/>
        <v>0.47619047619047616</v>
      </c>
      <c r="I44" s="10">
        <f t="shared" si="26"/>
        <v>0.38095238095238093</v>
      </c>
      <c r="J44" s="10">
        <f t="shared" si="26"/>
        <v>0.37623762376237624</v>
      </c>
      <c r="K44" s="10">
        <f t="shared" si="26"/>
        <v>0.33333333333333331</v>
      </c>
      <c r="L44" s="10">
        <f t="shared" si="26"/>
        <v>0.35877862595419846</v>
      </c>
      <c r="M44" s="10">
        <f t="shared" si="26"/>
        <v>0.32679738562091504</v>
      </c>
      <c r="N44" s="10">
        <f t="shared" si="26"/>
        <v>0.30857142857142855</v>
      </c>
      <c r="O44" s="10">
        <f t="shared" si="26"/>
        <v>0.27692307692307694</v>
      </c>
      <c r="P44" s="10">
        <f t="shared" si="26"/>
        <v>0.291866028708134</v>
      </c>
      <c r="Q44" s="10">
        <f t="shared" si="26"/>
        <v>0.28820960698689957</v>
      </c>
      <c r="R44" s="10">
        <f t="shared" si="26"/>
        <v>0.28451882845188287</v>
      </c>
    </row>
    <row r="45" spans="5:18">
      <c r="E45" s="1" t="str">
        <f t="shared" si="17"/>
        <v>Michał Danes</v>
      </c>
      <c r="F45" s="10">
        <f t="shared" ref="F45:R45" si="27">F29/F$31</f>
        <v>0.60869565217391308</v>
      </c>
      <c r="G45" s="10">
        <f t="shared" si="27"/>
        <v>0.55555555555555558</v>
      </c>
      <c r="H45" s="10">
        <f t="shared" si="27"/>
        <v>0.5714285714285714</v>
      </c>
      <c r="I45" s="10">
        <f t="shared" si="27"/>
        <v>0.47619047619047616</v>
      </c>
      <c r="J45" s="10">
        <f t="shared" si="27"/>
        <v>0.41584158415841582</v>
      </c>
      <c r="K45" s="10">
        <f t="shared" si="27"/>
        <v>0.35897435897435898</v>
      </c>
      <c r="L45" s="10">
        <f t="shared" si="27"/>
        <v>0.36641221374045801</v>
      </c>
      <c r="M45" s="10">
        <f t="shared" si="27"/>
        <v>0.36601307189542481</v>
      </c>
      <c r="N45" s="10">
        <f t="shared" si="27"/>
        <v>0.32571428571428573</v>
      </c>
      <c r="O45" s="10">
        <f t="shared" si="27"/>
        <v>0.29743589743589743</v>
      </c>
      <c r="P45" s="10">
        <f t="shared" si="27"/>
        <v>0.29665071770334928</v>
      </c>
      <c r="Q45" s="10">
        <f t="shared" si="27"/>
        <v>0.27510917030567683</v>
      </c>
      <c r="R45" s="10">
        <f t="shared" si="27"/>
        <v>0.26359832635983266</v>
      </c>
    </row>
    <row r="46" spans="5:18">
      <c r="E46" s="1" t="str">
        <f t="shared" si="17"/>
        <v>Bolek</v>
      </c>
      <c r="F46" s="10">
        <f t="shared" ref="F46:R46" si="28">F30/F$31</f>
        <v>0.82608695652173914</v>
      </c>
      <c r="G46" s="10">
        <f t="shared" si="28"/>
        <v>0.55555555555555558</v>
      </c>
      <c r="H46" s="10">
        <f t="shared" si="28"/>
        <v>0.46031746031746029</v>
      </c>
      <c r="I46" s="10">
        <f t="shared" si="28"/>
        <v>0.36904761904761907</v>
      </c>
      <c r="J46" s="10">
        <f t="shared" si="28"/>
        <v>0.33663366336633666</v>
      </c>
      <c r="K46" s="10">
        <f t="shared" si="28"/>
        <v>0.29059829059829062</v>
      </c>
      <c r="L46" s="10">
        <f t="shared" si="28"/>
        <v>0.29770992366412213</v>
      </c>
      <c r="M46" s="10">
        <f t="shared" si="28"/>
        <v>0.33333333333333331</v>
      </c>
      <c r="N46" s="10">
        <f t="shared" si="28"/>
        <v>0.32</v>
      </c>
      <c r="O46" s="10">
        <f t="shared" si="28"/>
        <v>0.28717948717948716</v>
      </c>
      <c r="P46" s="10">
        <f t="shared" si="28"/>
        <v>0.27272727272727271</v>
      </c>
      <c r="Q46" s="10">
        <f t="shared" si="28"/>
        <v>0.27074235807860264</v>
      </c>
      <c r="R46" s="10">
        <f t="shared" si="28"/>
        <v>0.2594142259414226</v>
      </c>
    </row>
  </sheetData>
  <mergeCells count="20">
    <mergeCell ref="X1:AA1"/>
    <mergeCell ref="Q1:Q2"/>
    <mergeCell ref="M1:M2"/>
    <mergeCell ref="N1:N2"/>
    <mergeCell ref="O1:O2"/>
    <mergeCell ref="P1:P2"/>
    <mergeCell ref="R1:R2"/>
    <mergeCell ref="S1:W1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CQ57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1" width="6.5703125" bestFit="1" customWidth="1"/>
    <col min="12" max="12" width="6.5703125" customWidth="1"/>
    <col min="19" max="19" width="4.85546875" customWidth="1"/>
  </cols>
  <sheetData>
    <row r="1" spans="1:25" ht="14.45" customHeight="1">
      <c r="A1" s="100" t="s">
        <v>0</v>
      </c>
      <c r="B1" s="100" t="s">
        <v>1</v>
      </c>
      <c r="C1" s="100" t="s">
        <v>2</v>
      </c>
      <c r="D1" s="88" t="s">
        <v>3</v>
      </c>
      <c r="E1" s="102" t="s">
        <v>4</v>
      </c>
      <c r="F1" s="88">
        <v>1</v>
      </c>
      <c r="G1" s="88">
        <v>2</v>
      </c>
      <c r="H1" s="88">
        <v>3</v>
      </c>
      <c r="I1" s="88">
        <v>4</v>
      </c>
      <c r="J1" s="88">
        <v>5</v>
      </c>
      <c r="K1" s="88">
        <v>6</v>
      </c>
      <c r="L1" s="86">
        <v>7</v>
      </c>
      <c r="M1" s="91"/>
      <c r="N1" s="91"/>
      <c r="O1" s="91"/>
      <c r="P1" s="91"/>
      <c r="Q1" s="91"/>
      <c r="R1" s="91"/>
      <c r="T1" s="85" t="s">
        <v>32</v>
      </c>
      <c r="U1" s="85"/>
      <c r="V1" s="85"/>
      <c r="W1" s="85"/>
      <c r="X1" s="29" t="s">
        <v>36</v>
      </c>
      <c r="Y1" s="32">
        <f>210+25</f>
        <v>235</v>
      </c>
    </row>
    <row r="2" spans="1:25">
      <c r="A2" s="101"/>
      <c r="B2" s="101"/>
      <c r="C2" s="101"/>
      <c r="D2" s="89"/>
      <c r="E2" s="103"/>
      <c r="F2" s="89"/>
      <c r="G2" s="89"/>
      <c r="H2" s="89"/>
      <c r="I2" s="89"/>
      <c r="J2" s="89"/>
      <c r="K2" s="89"/>
      <c r="L2" s="86"/>
      <c r="M2" s="31">
        <v>0</v>
      </c>
      <c r="N2" s="31">
        <v>1</v>
      </c>
      <c r="O2" s="24">
        <v>2</v>
      </c>
      <c r="P2" s="25">
        <v>3</v>
      </c>
      <c r="Q2" s="26">
        <v>4</v>
      </c>
      <c r="R2" s="27">
        <v>5</v>
      </c>
      <c r="T2" t="s">
        <v>33</v>
      </c>
      <c r="U2" s="8" t="s">
        <v>34</v>
      </c>
      <c r="V2" t="s">
        <v>31</v>
      </c>
      <c r="W2" s="8" t="s">
        <v>34</v>
      </c>
      <c r="X2" t="s">
        <v>35</v>
      </c>
      <c r="Y2" s="8" t="s">
        <v>34</v>
      </c>
    </row>
    <row r="3" spans="1:25">
      <c r="A3" s="11">
        <v>1</v>
      </c>
      <c r="B3" s="13" t="s">
        <v>7</v>
      </c>
      <c r="C3" s="14" t="s">
        <v>5</v>
      </c>
      <c r="D3" s="14" t="s">
        <v>6</v>
      </c>
      <c r="E3" s="15">
        <f>SUM(F3:L3)</f>
        <v>176</v>
      </c>
      <c r="F3" s="19">
        <v>25</v>
      </c>
      <c r="G3" s="19">
        <v>29</v>
      </c>
      <c r="H3" s="20">
        <v>32</v>
      </c>
      <c r="I3" s="19">
        <v>30</v>
      </c>
      <c r="J3" s="19">
        <v>17</v>
      </c>
      <c r="K3" s="19">
        <v>20</v>
      </c>
      <c r="L3" s="20">
        <f>SUM(M3:R3)</f>
        <v>23</v>
      </c>
      <c r="M3" s="20">
        <v>4</v>
      </c>
      <c r="N3" s="20">
        <v>5</v>
      </c>
      <c r="O3" s="20">
        <v>5</v>
      </c>
      <c r="P3" s="20">
        <v>5</v>
      </c>
      <c r="Q3" s="20">
        <v>4</v>
      </c>
      <c r="R3" s="20"/>
      <c r="S3" t="s">
        <v>75</v>
      </c>
      <c r="T3" s="34"/>
      <c r="U3" s="34"/>
      <c r="V3" s="34"/>
      <c r="W3" s="34"/>
      <c r="X3" s="34">
        <f t="shared" ref="X3:X8" si="0">E3-$Y$1</f>
        <v>-59</v>
      </c>
      <c r="Y3" s="54">
        <f t="shared" ref="Y3:Y8" si="1">E3/$Y$1</f>
        <v>0.74893617021276593</v>
      </c>
    </row>
    <row r="4" spans="1:25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5" si="2">SUM(F4:L4)</f>
        <v>145</v>
      </c>
      <c r="F4" s="22">
        <v>20</v>
      </c>
      <c r="G4" s="22">
        <v>24</v>
      </c>
      <c r="H4" s="21">
        <v>19</v>
      </c>
      <c r="I4" s="22">
        <v>26</v>
      </c>
      <c r="J4" s="16">
        <v>13</v>
      </c>
      <c r="K4" s="16">
        <v>21</v>
      </c>
      <c r="L4" s="16">
        <f>SUM(M4:R4)</f>
        <v>22</v>
      </c>
      <c r="M4" s="16">
        <v>4</v>
      </c>
      <c r="N4" s="16">
        <v>5</v>
      </c>
      <c r="O4" s="16">
        <v>4</v>
      </c>
      <c r="P4" s="16">
        <v>5</v>
      </c>
      <c r="Q4" s="16">
        <v>4</v>
      </c>
      <c r="R4" s="16"/>
      <c r="S4" t="s">
        <v>76</v>
      </c>
      <c r="T4" s="34">
        <f>E3-E4</f>
        <v>31</v>
      </c>
      <c r="U4" s="54">
        <f>E4/E3</f>
        <v>0.82386363636363635</v>
      </c>
      <c r="V4" s="34">
        <f>E4-E$3</f>
        <v>-31</v>
      </c>
      <c r="W4" s="54">
        <f>E4/E$3</f>
        <v>0.82386363636363635</v>
      </c>
      <c r="X4" s="34">
        <f t="shared" si="0"/>
        <v>-90</v>
      </c>
      <c r="Y4" s="54">
        <f t="shared" si="1"/>
        <v>0.61702127659574468</v>
      </c>
    </row>
    <row r="5" spans="1:25">
      <c r="A5" s="11">
        <v>3</v>
      </c>
      <c r="B5" s="13" t="s">
        <v>50</v>
      </c>
      <c r="C5" s="14" t="s">
        <v>5</v>
      </c>
      <c r="D5" s="14" t="s">
        <v>10</v>
      </c>
      <c r="E5" s="15">
        <f t="shared" si="2"/>
        <v>87</v>
      </c>
      <c r="F5" s="20">
        <v>4</v>
      </c>
      <c r="G5" s="20">
        <v>21</v>
      </c>
      <c r="H5" s="20">
        <v>19</v>
      </c>
      <c r="I5" s="20">
        <v>21</v>
      </c>
      <c r="J5" s="19">
        <v>10</v>
      </c>
      <c r="K5" s="19">
        <v>6</v>
      </c>
      <c r="L5" s="20">
        <f>SUM(M5:R5)</f>
        <v>6</v>
      </c>
      <c r="M5" s="20">
        <v>5</v>
      </c>
      <c r="N5" s="20">
        <v>1</v>
      </c>
      <c r="O5" s="20"/>
      <c r="P5" s="20"/>
      <c r="Q5" s="20"/>
      <c r="R5" s="20"/>
      <c r="S5" t="s">
        <v>77</v>
      </c>
      <c r="T5" s="34">
        <f>E4-E5</f>
        <v>58</v>
      </c>
      <c r="U5" s="54">
        <f>E5/E4</f>
        <v>0.6</v>
      </c>
      <c r="V5" s="34">
        <f>E5-E$3</f>
        <v>-89</v>
      </c>
      <c r="W5" s="54">
        <f>E5/E$3</f>
        <v>0.49431818181818182</v>
      </c>
      <c r="X5" s="34">
        <f t="shared" si="0"/>
        <v>-148</v>
      </c>
      <c r="Y5" s="54">
        <f t="shared" si="1"/>
        <v>0.37021276595744679</v>
      </c>
    </row>
    <row r="6" spans="1:25">
      <c r="A6" s="11">
        <v>4</v>
      </c>
      <c r="B6" s="13" t="s">
        <v>51</v>
      </c>
      <c r="C6" s="14" t="s">
        <v>52</v>
      </c>
      <c r="D6" s="14" t="s">
        <v>10</v>
      </c>
      <c r="E6" s="15">
        <v>66</v>
      </c>
      <c r="F6" s="21">
        <v>5</v>
      </c>
      <c r="G6" s="21">
        <v>15</v>
      </c>
      <c r="H6" s="21">
        <v>14</v>
      </c>
      <c r="I6" s="21">
        <v>10</v>
      </c>
      <c r="J6" s="21">
        <v>4</v>
      </c>
      <c r="K6" s="21">
        <v>12</v>
      </c>
      <c r="L6" s="16">
        <v>6</v>
      </c>
      <c r="M6" s="16">
        <v>4</v>
      </c>
      <c r="N6" s="16">
        <v>2</v>
      </c>
      <c r="O6" s="16"/>
      <c r="P6" s="16"/>
      <c r="Q6" s="16"/>
      <c r="R6" s="16"/>
      <c r="S6" t="s">
        <v>75</v>
      </c>
      <c r="T6" s="34">
        <f>E5-E6</f>
        <v>21</v>
      </c>
      <c r="U6" s="54">
        <f>E6/E5</f>
        <v>0.75862068965517238</v>
      </c>
      <c r="V6" s="34">
        <f>E6-E$3</f>
        <v>-110</v>
      </c>
      <c r="W6" s="54">
        <f>E6/E$3</f>
        <v>0.375</v>
      </c>
      <c r="X6" s="34">
        <f t="shared" si="0"/>
        <v>-169</v>
      </c>
      <c r="Y6" s="54">
        <f t="shared" si="1"/>
        <v>0.28085106382978725</v>
      </c>
    </row>
    <row r="7" spans="1:25">
      <c r="A7" s="11">
        <v>5</v>
      </c>
      <c r="B7" s="13" t="s">
        <v>48</v>
      </c>
      <c r="C7" s="14" t="s">
        <v>49</v>
      </c>
      <c r="D7" s="14" t="s">
        <v>10</v>
      </c>
      <c r="E7" s="15">
        <v>63</v>
      </c>
      <c r="F7" s="20">
        <v>7</v>
      </c>
      <c r="G7" s="20">
        <v>6</v>
      </c>
      <c r="H7" s="20">
        <v>15</v>
      </c>
      <c r="I7" s="20">
        <v>11</v>
      </c>
      <c r="J7" s="20">
        <v>0</v>
      </c>
      <c r="K7" s="20">
        <v>11</v>
      </c>
      <c r="L7" s="20">
        <v>13</v>
      </c>
      <c r="M7" s="20">
        <v>3</v>
      </c>
      <c r="N7" s="20">
        <v>5</v>
      </c>
      <c r="O7" s="20">
        <v>5</v>
      </c>
      <c r="P7" s="20"/>
      <c r="Q7" s="20"/>
      <c r="R7" s="20"/>
      <c r="S7" t="s">
        <v>77</v>
      </c>
      <c r="T7" s="34">
        <f>E6-E7</f>
        <v>3</v>
      </c>
      <c r="U7" s="54">
        <f>E7/E6</f>
        <v>0.95454545454545459</v>
      </c>
      <c r="V7" s="34">
        <f>E7-E$3</f>
        <v>-113</v>
      </c>
      <c r="W7" s="54">
        <f>E7/E$3</f>
        <v>0.35795454545454547</v>
      </c>
      <c r="X7" s="34">
        <f t="shared" si="0"/>
        <v>-172</v>
      </c>
      <c r="Y7" s="54">
        <f t="shared" si="1"/>
        <v>0.26808510638297872</v>
      </c>
    </row>
    <row r="8" spans="1:25">
      <c r="A8" s="11">
        <v>6</v>
      </c>
      <c r="B8" s="13" t="s">
        <v>24</v>
      </c>
      <c r="C8" s="14" t="s">
        <v>5</v>
      </c>
      <c r="D8" s="14" t="s">
        <v>8</v>
      </c>
      <c r="E8" s="15">
        <v>59</v>
      </c>
      <c r="F8" s="21">
        <v>13</v>
      </c>
      <c r="G8" s="21">
        <v>15</v>
      </c>
      <c r="H8" s="21">
        <v>15</v>
      </c>
      <c r="I8" s="21">
        <v>1</v>
      </c>
      <c r="J8" s="21">
        <v>7</v>
      </c>
      <c r="K8" s="21">
        <v>8</v>
      </c>
      <c r="L8" s="21">
        <v>0</v>
      </c>
      <c r="M8" s="21"/>
      <c r="N8" s="21"/>
      <c r="O8" s="21"/>
      <c r="P8" s="21"/>
      <c r="Q8" s="21"/>
      <c r="R8" s="21"/>
      <c r="S8" t="s">
        <v>75</v>
      </c>
      <c r="T8" s="34">
        <f>E7-E8</f>
        <v>4</v>
      </c>
      <c r="U8" s="54">
        <f>E8/E7</f>
        <v>0.93650793650793651</v>
      </c>
      <c r="V8" s="34">
        <f>E8-E$3</f>
        <v>-117</v>
      </c>
      <c r="W8" s="54">
        <f>E8/E$3</f>
        <v>0.33522727272727271</v>
      </c>
      <c r="X8" s="34">
        <f t="shared" si="0"/>
        <v>-176</v>
      </c>
      <c r="Y8" s="54">
        <f t="shared" si="1"/>
        <v>0.25106382978723402</v>
      </c>
    </row>
    <row r="9" spans="1:25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25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5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5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/>
    </row>
    <row r="13" spans="1:25">
      <c r="A13" s="6" t="s">
        <v>8</v>
      </c>
      <c r="B13" s="7" t="s">
        <v>16</v>
      </c>
      <c r="D13" s="2"/>
      <c r="F13" s="2">
        <f>SUM($F3:F3)</f>
        <v>25</v>
      </c>
      <c r="G13" s="2">
        <f>SUM($F3:G3)</f>
        <v>54</v>
      </c>
      <c r="H13" s="2">
        <f>SUM($F3:H3)</f>
        <v>86</v>
      </c>
      <c r="I13" s="2">
        <f>SUM($F3:I3)</f>
        <v>116</v>
      </c>
      <c r="J13" s="2">
        <f>SUM($F3:J3)</f>
        <v>133</v>
      </c>
      <c r="K13" s="2">
        <f>SUM($F3:K3)</f>
        <v>153</v>
      </c>
      <c r="L13" s="2">
        <f>SUM($F3:L3)</f>
        <v>176</v>
      </c>
      <c r="M13" s="2"/>
    </row>
    <row r="14" spans="1:25">
      <c r="A14" s="6" t="s">
        <v>6</v>
      </c>
      <c r="B14" s="5" t="s">
        <v>17</v>
      </c>
      <c r="D14" s="2"/>
      <c r="F14" s="2">
        <f>SUM($F4:F4)</f>
        <v>20</v>
      </c>
      <c r="G14" s="2">
        <f>SUM($F4:G4)</f>
        <v>44</v>
      </c>
      <c r="H14" s="2">
        <f>SUM($F4:H4)</f>
        <v>63</v>
      </c>
      <c r="I14" s="2">
        <f>SUM($F4:I4)</f>
        <v>89</v>
      </c>
      <c r="J14" s="2">
        <f>SUM($F4:J4)</f>
        <v>102</v>
      </c>
      <c r="K14" s="2">
        <f>SUM($F4:K4)</f>
        <v>123</v>
      </c>
      <c r="L14" s="2">
        <f>SUM($F4:L4)</f>
        <v>145</v>
      </c>
      <c r="M14" s="2"/>
    </row>
    <row r="15" spans="1:25">
      <c r="A15" s="6" t="s">
        <v>18</v>
      </c>
      <c r="B15" s="5" t="s">
        <v>19</v>
      </c>
      <c r="D15" s="2"/>
      <c r="F15" s="2">
        <f>SUM($F5:F5)</f>
        <v>4</v>
      </c>
      <c r="G15" s="2">
        <f>SUM($F5:G5)</f>
        <v>25</v>
      </c>
      <c r="H15" s="2">
        <f>SUM($F5:H5)</f>
        <v>44</v>
      </c>
      <c r="I15" s="2">
        <f>SUM($F5:I5)</f>
        <v>65</v>
      </c>
      <c r="J15" s="2">
        <f>SUM($F5:J5)</f>
        <v>75</v>
      </c>
      <c r="K15" s="2">
        <f>SUM($F5:K5)</f>
        <v>81</v>
      </c>
      <c r="L15" s="2">
        <f>SUM($F5:L5)</f>
        <v>87</v>
      </c>
      <c r="M15" s="2"/>
    </row>
    <row r="16" spans="1:25">
      <c r="A16" s="6" t="s">
        <v>20</v>
      </c>
      <c r="B16" s="7" t="s">
        <v>21</v>
      </c>
      <c r="D16" s="2"/>
      <c r="F16" s="2">
        <f>SUM($F6:F6)</f>
        <v>5</v>
      </c>
      <c r="G16" s="2">
        <f>SUM($F6:G6)</f>
        <v>20</v>
      </c>
      <c r="H16" s="2">
        <f>SUM($F6:H6)</f>
        <v>34</v>
      </c>
      <c r="I16" s="2">
        <f>SUM($F6:I6)</f>
        <v>44</v>
      </c>
      <c r="J16" s="2">
        <f>SUM($F6:J6)</f>
        <v>48</v>
      </c>
      <c r="K16" s="2">
        <f>SUM($F6:K6)</f>
        <v>60</v>
      </c>
      <c r="L16" s="2">
        <f>SUM($F6:L6)</f>
        <v>66</v>
      </c>
      <c r="M16" s="2"/>
    </row>
    <row r="17" spans="1:27">
      <c r="A17" s="8"/>
      <c r="D17" s="2"/>
      <c r="F17" s="2">
        <f>SUM($F7:F7)</f>
        <v>7</v>
      </c>
      <c r="G17" s="2">
        <f>SUM($F7:G7)</f>
        <v>13</v>
      </c>
      <c r="H17" s="2">
        <f>SUM($F7:H7)</f>
        <v>28</v>
      </c>
      <c r="I17" s="2">
        <f>SUM($F7:I7)</f>
        <v>39</v>
      </c>
      <c r="J17" s="2">
        <f>SUM($F7:J7)</f>
        <v>39</v>
      </c>
      <c r="K17" s="2">
        <f>SUM($F7:K7)</f>
        <v>50</v>
      </c>
      <c r="L17" s="2">
        <f>SUM($F7:L7)</f>
        <v>63</v>
      </c>
      <c r="M17" s="2"/>
    </row>
    <row r="18" spans="1:27">
      <c r="A18" s="8"/>
      <c r="B18" s="5" t="s">
        <v>22</v>
      </c>
      <c r="D18" s="2"/>
      <c r="F18" s="2">
        <f>SUM($F8:F8)</f>
        <v>13</v>
      </c>
      <c r="G18" s="2">
        <f>SUM($F8:G8)</f>
        <v>28</v>
      </c>
      <c r="H18" s="2">
        <f>SUM($F8:H8)</f>
        <v>43</v>
      </c>
      <c r="I18" s="2">
        <f>SUM($F8:I8)</f>
        <v>44</v>
      </c>
      <c r="J18" s="2">
        <f>SUM($F8:J8)</f>
        <v>51</v>
      </c>
      <c r="K18" s="2">
        <f>SUM($F8:K8)</f>
        <v>59</v>
      </c>
      <c r="L18" s="2">
        <f>SUM($F8:L8)</f>
        <v>59</v>
      </c>
      <c r="M18" s="2"/>
    </row>
    <row r="19" spans="1:27">
      <c r="F19" s="2">
        <f t="shared" ref="F19:L19" si="3">MAX(F13:F18)</f>
        <v>25</v>
      </c>
      <c r="G19" s="2">
        <f t="shared" si="3"/>
        <v>54</v>
      </c>
      <c r="H19" s="2">
        <f t="shared" si="3"/>
        <v>86</v>
      </c>
      <c r="I19" s="2">
        <f t="shared" si="3"/>
        <v>116</v>
      </c>
      <c r="J19" s="2">
        <f t="shared" si="3"/>
        <v>133</v>
      </c>
      <c r="K19" s="2">
        <f t="shared" si="3"/>
        <v>153</v>
      </c>
      <c r="L19" s="2">
        <f t="shared" si="3"/>
        <v>176</v>
      </c>
      <c r="M19" s="2"/>
    </row>
    <row r="20" spans="1:27">
      <c r="F20" s="2"/>
      <c r="G20" s="2"/>
      <c r="H20" s="2"/>
      <c r="I20" s="2"/>
      <c r="J20" s="2"/>
      <c r="K20" s="2"/>
      <c r="L20" s="2"/>
      <c r="M20" s="2"/>
    </row>
    <row r="21" spans="1:27">
      <c r="F21" s="9"/>
      <c r="G21" s="9"/>
      <c r="H21" s="2"/>
      <c r="I21" s="9"/>
      <c r="J21" s="4"/>
      <c r="K21" s="4"/>
      <c r="L21" s="4"/>
    </row>
    <row r="22" spans="1:27">
      <c r="E22" s="1" t="str">
        <f t="shared" ref="E22:E27" si="4">B3</f>
        <v>Krzysztof "FAZIK" Brzeziński</v>
      </c>
      <c r="F22" s="10">
        <f t="shared" ref="F22:L27" si="5">F13/F$19</f>
        <v>1</v>
      </c>
      <c r="G22" s="10">
        <f t="shared" si="5"/>
        <v>1</v>
      </c>
      <c r="H22" s="10">
        <f t="shared" si="5"/>
        <v>1</v>
      </c>
      <c r="I22" s="10">
        <f t="shared" si="5"/>
        <v>1</v>
      </c>
      <c r="J22" s="10">
        <f t="shared" si="5"/>
        <v>1</v>
      </c>
      <c r="K22" s="10">
        <f t="shared" si="5"/>
        <v>1</v>
      </c>
      <c r="L22" s="10">
        <f t="shared" si="5"/>
        <v>1</v>
      </c>
      <c r="M22" s="10"/>
    </row>
    <row r="23" spans="1:27">
      <c r="E23" s="1" t="str">
        <f t="shared" si="4"/>
        <v>Robert Stańczyk</v>
      </c>
      <c r="F23" s="10">
        <f t="shared" si="5"/>
        <v>0.8</v>
      </c>
      <c r="G23" s="10">
        <f t="shared" si="5"/>
        <v>0.81481481481481477</v>
      </c>
      <c r="H23" s="10">
        <f t="shared" si="5"/>
        <v>0.73255813953488369</v>
      </c>
      <c r="I23" s="10">
        <f t="shared" si="5"/>
        <v>0.76724137931034486</v>
      </c>
      <c r="J23" s="10">
        <f t="shared" si="5"/>
        <v>0.76691729323308266</v>
      </c>
      <c r="K23" s="10">
        <f t="shared" si="5"/>
        <v>0.80392156862745101</v>
      </c>
      <c r="L23" s="10">
        <f t="shared" si="5"/>
        <v>0.82386363636363635</v>
      </c>
      <c r="M23" s="10"/>
    </row>
    <row r="24" spans="1:27">
      <c r="E24" s="1" t="str">
        <f t="shared" si="4"/>
        <v>Robert "Hiszpan" Janik</v>
      </c>
      <c r="F24" s="10">
        <f t="shared" si="5"/>
        <v>0.16</v>
      </c>
      <c r="G24" s="10">
        <f t="shared" si="5"/>
        <v>0.46296296296296297</v>
      </c>
      <c r="H24" s="10">
        <f t="shared" si="5"/>
        <v>0.51162790697674421</v>
      </c>
      <c r="I24" s="10">
        <f t="shared" si="5"/>
        <v>0.56034482758620685</v>
      </c>
      <c r="J24" s="10">
        <f t="shared" si="5"/>
        <v>0.56390977443609025</v>
      </c>
      <c r="K24" s="10">
        <f t="shared" si="5"/>
        <v>0.52941176470588236</v>
      </c>
      <c r="L24" s="10">
        <f t="shared" si="5"/>
        <v>0.49431818181818182</v>
      </c>
      <c r="M24" s="10"/>
    </row>
    <row r="25" spans="1:27">
      <c r="E25" s="1" t="str">
        <f t="shared" si="4"/>
        <v>Ania "Talvi" Kleniewska</v>
      </c>
      <c r="F25" s="10">
        <f t="shared" si="5"/>
        <v>0.2</v>
      </c>
      <c r="G25" s="10">
        <f t="shared" si="5"/>
        <v>0.37037037037037035</v>
      </c>
      <c r="H25" s="10">
        <f t="shared" si="5"/>
        <v>0.39534883720930231</v>
      </c>
      <c r="I25" s="10">
        <f t="shared" si="5"/>
        <v>0.37931034482758619</v>
      </c>
      <c r="J25" s="10">
        <f t="shared" si="5"/>
        <v>0.36090225563909772</v>
      </c>
      <c r="K25" s="10">
        <f t="shared" si="5"/>
        <v>0.39215686274509803</v>
      </c>
      <c r="L25" s="10">
        <f t="shared" si="5"/>
        <v>0.375</v>
      </c>
      <c r="M25" s="10"/>
    </row>
    <row r="26" spans="1:27">
      <c r="E26" s="1" t="str">
        <f t="shared" si="4"/>
        <v>Mateusz "Sambor" Labuda</v>
      </c>
      <c r="F26" s="10">
        <f t="shared" si="5"/>
        <v>0.28000000000000003</v>
      </c>
      <c r="G26" s="10">
        <f t="shared" si="5"/>
        <v>0.24074074074074073</v>
      </c>
      <c r="H26" s="10">
        <f t="shared" si="5"/>
        <v>0.32558139534883723</v>
      </c>
      <c r="I26" s="10">
        <f t="shared" si="5"/>
        <v>0.33620689655172414</v>
      </c>
      <c r="J26" s="10">
        <f t="shared" si="5"/>
        <v>0.2932330827067669</v>
      </c>
      <c r="K26" s="10">
        <f t="shared" si="5"/>
        <v>0.32679738562091504</v>
      </c>
      <c r="L26" s="10">
        <f t="shared" si="5"/>
        <v>0.35795454545454547</v>
      </c>
      <c r="M26" s="10"/>
    </row>
    <row r="27" spans="1:27">
      <c r="E27" s="1" t="str">
        <f t="shared" si="4"/>
        <v>Dorota Janiszewska</v>
      </c>
      <c r="F27" s="10">
        <f t="shared" si="5"/>
        <v>0.52</v>
      </c>
      <c r="G27" s="10">
        <f t="shared" si="5"/>
        <v>0.51851851851851849</v>
      </c>
      <c r="H27" s="10">
        <f t="shared" si="5"/>
        <v>0.5</v>
      </c>
      <c r="I27" s="10">
        <f t="shared" si="5"/>
        <v>0.37931034482758619</v>
      </c>
      <c r="J27" s="10">
        <f t="shared" si="5"/>
        <v>0.38345864661654133</v>
      </c>
      <c r="K27" s="10">
        <f t="shared" si="5"/>
        <v>0.38562091503267976</v>
      </c>
      <c r="L27" s="10">
        <f t="shared" si="5"/>
        <v>0.33522727272727271</v>
      </c>
      <c r="M27" s="10"/>
    </row>
    <row r="29" spans="1:27">
      <c r="A29" t="s">
        <v>56</v>
      </c>
    </row>
    <row r="30" spans="1:27" ht="15.75" thickBot="1">
      <c r="A30" s="100" t="s">
        <v>0</v>
      </c>
      <c r="B30" s="100" t="s">
        <v>1</v>
      </c>
      <c r="C30" s="100" t="s">
        <v>2</v>
      </c>
      <c r="D30" s="88" t="s">
        <v>3</v>
      </c>
      <c r="E30" s="102" t="s">
        <v>4</v>
      </c>
      <c r="F30" t="s">
        <v>57</v>
      </c>
      <c r="L30" t="s">
        <v>55</v>
      </c>
      <c r="S30" t="s">
        <v>54</v>
      </c>
      <c r="Z30" t="s">
        <v>68</v>
      </c>
    </row>
    <row r="31" spans="1:27" ht="15.75" thickBot="1">
      <c r="A31" s="101"/>
      <c r="B31" s="101"/>
      <c r="C31" s="101"/>
      <c r="D31" s="89"/>
      <c r="E31" s="103"/>
      <c r="F31" s="33" t="s">
        <v>42</v>
      </c>
      <c r="G31" s="59" t="s">
        <v>43</v>
      </c>
      <c r="H31" s="60" t="s">
        <v>44</v>
      </c>
      <c r="I31" s="26" t="s">
        <v>45</v>
      </c>
      <c r="J31" s="62" t="s">
        <v>46</v>
      </c>
      <c r="L31" s="56" t="s">
        <v>42</v>
      </c>
      <c r="M31" s="33" t="s">
        <v>43</v>
      </c>
      <c r="N31" s="33" t="s">
        <v>44</v>
      </c>
      <c r="O31" s="33" t="s">
        <v>45</v>
      </c>
      <c r="P31" s="63" t="s">
        <v>46</v>
      </c>
      <c r="Q31" s="64" t="s">
        <v>4</v>
      </c>
      <c r="R31" s="61"/>
      <c r="S31" s="56" t="s">
        <v>42</v>
      </c>
      <c r="T31" s="33" t="s">
        <v>43</v>
      </c>
      <c r="U31" s="33" t="s">
        <v>44</v>
      </c>
      <c r="V31" s="33" t="s">
        <v>45</v>
      </c>
      <c r="W31" s="33" t="s">
        <v>46</v>
      </c>
      <c r="X31" s="33" t="s">
        <v>4</v>
      </c>
    </row>
    <row r="32" spans="1:27" ht="15.75" thickBot="1">
      <c r="A32" s="11">
        <v>1</v>
      </c>
      <c r="B32" s="13" t="s">
        <v>7</v>
      </c>
      <c r="C32" s="14" t="s">
        <v>5</v>
      </c>
      <c r="D32" s="14" t="s">
        <v>6</v>
      </c>
      <c r="E32" s="15">
        <f t="shared" ref="E32:E37" si="6">Q32</f>
        <v>254</v>
      </c>
      <c r="F32" s="33">
        <v>0</v>
      </c>
      <c r="G32" s="33">
        <v>2</v>
      </c>
      <c r="H32" s="33">
        <v>10</v>
      </c>
      <c r="I32" s="33">
        <v>18</v>
      </c>
      <c r="J32" s="56">
        <v>14</v>
      </c>
      <c r="L32" s="56"/>
      <c r="M32" s="33">
        <v>9</v>
      </c>
      <c r="N32" s="33">
        <v>35</v>
      </c>
      <c r="O32" s="33">
        <v>98</v>
      </c>
      <c r="P32" s="63">
        <v>112</v>
      </c>
      <c r="Q32" s="64">
        <v>254</v>
      </c>
      <c r="R32" s="61"/>
      <c r="S32" s="56">
        <v>0</v>
      </c>
      <c r="T32" s="33">
        <v>7</v>
      </c>
      <c r="U32" s="33">
        <v>45</v>
      </c>
      <c r="V32" s="33">
        <v>99</v>
      </c>
      <c r="W32" s="33">
        <v>91</v>
      </c>
      <c r="X32" s="33">
        <v>242</v>
      </c>
      <c r="Z32" s="55">
        <f t="shared" ref="Z32:Z37" si="7">Q32/X32</f>
        <v>1.0495867768595042</v>
      </c>
      <c r="AA32" s="52" t="s">
        <v>69</v>
      </c>
    </row>
    <row r="33" spans="1:95" ht="15.75" thickBot="1">
      <c r="A33" s="11">
        <v>2</v>
      </c>
      <c r="B33" s="17" t="s">
        <v>9</v>
      </c>
      <c r="C33" s="12" t="s">
        <v>5</v>
      </c>
      <c r="D33" s="18" t="s">
        <v>10</v>
      </c>
      <c r="E33" s="15">
        <f t="shared" si="6"/>
        <v>246</v>
      </c>
      <c r="F33" s="33">
        <v>3</v>
      </c>
      <c r="G33" s="33">
        <v>4</v>
      </c>
      <c r="H33" s="33">
        <v>14</v>
      </c>
      <c r="I33" s="33">
        <v>13</v>
      </c>
      <c r="J33" s="56">
        <v>8</v>
      </c>
      <c r="L33" s="56">
        <v>10</v>
      </c>
      <c r="M33" s="33">
        <v>16</v>
      </c>
      <c r="N33" s="33">
        <v>78</v>
      </c>
      <c r="O33" s="33">
        <v>92</v>
      </c>
      <c r="P33" s="63">
        <v>50</v>
      </c>
      <c r="Q33" s="64">
        <v>246</v>
      </c>
      <c r="R33" s="61"/>
      <c r="S33" s="56">
        <v>7.5</v>
      </c>
      <c r="T33" s="33">
        <v>14</v>
      </c>
      <c r="U33" s="33">
        <v>63</v>
      </c>
      <c r="V33" s="33">
        <v>71.5</v>
      </c>
      <c r="W33" s="33">
        <v>52</v>
      </c>
      <c r="X33" s="33">
        <v>208</v>
      </c>
      <c r="Z33" s="55">
        <f t="shared" si="7"/>
        <v>1.1826923076923077</v>
      </c>
      <c r="AA33" s="52" t="s">
        <v>70</v>
      </c>
    </row>
    <row r="34" spans="1:95" ht="15.75" thickBot="1">
      <c r="A34" s="11">
        <v>3</v>
      </c>
      <c r="B34" s="13" t="s">
        <v>50</v>
      </c>
      <c r="C34" s="14" t="s">
        <v>5</v>
      </c>
      <c r="D34" s="14" t="s">
        <v>10</v>
      </c>
      <c r="E34" s="15">
        <f t="shared" si="6"/>
        <v>147</v>
      </c>
      <c r="F34" s="33">
        <v>6</v>
      </c>
      <c r="G34" s="33">
        <v>5</v>
      </c>
      <c r="H34" s="33">
        <v>9</v>
      </c>
      <c r="I34" s="33">
        <v>7</v>
      </c>
      <c r="J34" s="56">
        <v>4</v>
      </c>
      <c r="L34" s="56">
        <v>19</v>
      </c>
      <c r="M34" s="33">
        <v>25</v>
      </c>
      <c r="N34" s="33">
        <v>39</v>
      </c>
      <c r="O34" s="33">
        <v>39</v>
      </c>
      <c r="P34" s="63">
        <v>25</v>
      </c>
      <c r="Q34" s="64">
        <v>147</v>
      </c>
      <c r="R34" s="61"/>
      <c r="S34" s="56">
        <v>15</v>
      </c>
      <c r="T34" s="33">
        <v>17.5</v>
      </c>
      <c r="U34" s="33">
        <v>40.5</v>
      </c>
      <c r="V34" s="33">
        <v>38.5</v>
      </c>
      <c r="W34" s="33">
        <v>26</v>
      </c>
      <c r="X34" s="33">
        <v>137.5</v>
      </c>
      <c r="Z34" s="55">
        <f t="shared" si="7"/>
        <v>1.0690909090909091</v>
      </c>
      <c r="AA34" s="52" t="s">
        <v>71</v>
      </c>
    </row>
    <row r="35" spans="1:95" ht="15.75" thickBot="1">
      <c r="A35" s="11">
        <v>4</v>
      </c>
      <c r="B35" s="13" t="s">
        <v>48</v>
      </c>
      <c r="C35" s="14" t="s">
        <v>49</v>
      </c>
      <c r="D35" s="14" t="s">
        <v>10</v>
      </c>
      <c r="E35" s="15">
        <f t="shared" si="6"/>
        <v>108</v>
      </c>
      <c r="F35" s="33">
        <v>6</v>
      </c>
      <c r="G35" s="33">
        <v>7</v>
      </c>
      <c r="H35" s="33">
        <v>3</v>
      </c>
      <c r="I35" s="33">
        <v>6</v>
      </c>
      <c r="J35" s="56">
        <v>2</v>
      </c>
      <c r="L35" s="56">
        <v>16</v>
      </c>
      <c r="M35" s="33">
        <v>24</v>
      </c>
      <c r="N35" s="33">
        <v>18</v>
      </c>
      <c r="O35" s="33">
        <v>43</v>
      </c>
      <c r="P35" s="63">
        <v>7</v>
      </c>
      <c r="Q35" s="64">
        <v>108</v>
      </c>
      <c r="R35" s="61"/>
      <c r="S35" s="56">
        <v>15</v>
      </c>
      <c r="T35" s="33">
        <v>24.5</v>
      </c>
      <c r="U35" s="33">
        <v>13.5</v>
      </c>
      <c r="V35" s="33">
        <v>33</v>
      </c>
      <c r="W35" s="33">
        <v>13</v>
      </c>
      <c r="X35" s="33">
        <v>99</v>
      </c>
      <c r="Z35" s="55">
        <f t="shared" si="7"/>
        <v>1.0909090909090908</v>
      </c>
      <c r="AA35" s="52" t="s">
        <v>72</v>
      </c>
    </row>
    <row r="36" spans="1:95" ht="15.75" thickBot="1">
      <c r="A36" s="11">
        <v>5</v>
      </c>
      <c r="B36" s="13" t="s">
        <v>24</v>
      </c>
      <c r="C36" s="14" t="s">
        <v>5</v>
      </c>
      <c r="D36" s="14" t="s">
        <v>8</v>
      </c>
      <c r="E36" s="15">
        <f t="shared" si="6"/>
        <v>107</v>
      </c>
      <c r="F36" s="33">
        <v>7</v>
      </c>
      <c r="G36" s="33">
        <v>6</v>
      </c>
      <c r="H36" s="33">
        <v>7</v>
      </c>
      <c r="I36" s="33">
        <v>5</v>
      </c>
      <c r="J36" s="56">
        <v>0</v>
      </c>
      <c r="L36" s="56">
        <v>20</v>
      </c>
      <c r="M36" s="33">
        <v>21</v>
      </c>
      <c r="N36" s="33">
        <v>34</v>
      </c>
      <c r="O36" s="33">
        <v>32</v>
      </c>
      <c r="P36" s="63"/>
      <c r="Q36" s="64">
        <v>107</v>
      </c>
      <c r="R36" s="61"/>
      <c r="S36" s="56">
        <v>17.5</v>
      </c>
      <c r="T36" s="33">
        <v>21</v>
      </c>
      <c r="U36" s="33">
        <v>31.5</v>
      </c>
      <c r="V36" s="33">
        <v>27.5</v>
      </c>
      <c r="W36" s="33">
        <v>0</v>
      </c>
      <c r="X36" s="33">
        <v>97.5</v>
      </c>
      <c r="Z36" s="55">
        <f t="shared" si="7"/>
        <v>1.0974358974358975</v>
      </c>
      <c r="AA36" s="52" t="s">
        <v>73</v>
      </c>
    </row>
    <row r="37" spans="1:95" ht="15.75" thickBot="1">
      <c r="A37" s="11">
        <v>6</v>
      </c>
      <c r="B37" s="13" t="s">
        <v>51</v>
      </c>
      <c r="C37" s="14" t="s">
        <v>52</v>
      </c>
      <c r="D37" s="14" t="s">
        <v>10</v>
      </c>
      <c r="E37" s="15">
        <f t="shared" si="6"/>
        <v>94</v>
      </c>
      <c r="F37" s="33">
        <v>8</v>
      </c>
      <c r="G37" s="33">
        <v>4</v>
      </c>
      <c r="H37" s="33">
        <v>3</v>
      </c>
      <c r="I37" s="33">
        <v>10</v>
      </c>
      <c r="J37" s="56">
        <v>2</v>
      </c>
      <c r="L37" s="56">
        <v>24</v>
      </c>
      <c r="M37" s="33">
        <v>9</v>
      </c>
      <c r="N37" s="33">
        <v>7</v>
      </c>
      <c r="O37" s="33">
        <v>45</v>
      </c>
      <c r="P37" s="63">
        <v>9</v>
      </c>
      <c r="Q37" s="64">
        <v>94</v>
      </c>
      <c r="R37" s="61"/>
      <c r="S37" s="56">
        <v>20</v>
      </c>
      <c r="T37" s="33">
        <v>14</v>
      </c>
      <c r="U37" s="33">
        <v>13.5</v>
      </c>
      <c r="V37" s="33">
        <v>55</v>
      </c>
      <c r="W37" s="33">
        <v>13</v>
      </c>
      <c r="X37" s="33">
        <v>115.5</v>
      </c>
      <c r="Z37" s="55">
        <f t="shared" si="7"/>
        <v>0.81385281385281383</v>
      </c>
      <c r="AA37" s="53" t="s">
        <v>74</v>
      </c>
    </row>
    <row r="39" spans="1:95">
      <c r="A39" t="s">
        <v>58</v>
      </c>
    </row>
    <row r="40" spans="1:95">
      <c r="A40" s="100" t="s">
        <v>0</v>
      </c>
      <c r="B40" s="100" t="s">
        <v>1</v>
      </c>
      <c r="C40" s="100" t="s">
        <v>2</v>
      </c>
      <c r="D40" s="88" t="s">
        <v>3</v>
      </c>
      <c r="E40" s="106" t="s">
        <v>53</v>
      </c>
      <c r="F40" s="97">
        <v>1</v>
      </c>
      <c r="G40" s="98"/>
      <c r="H40" s="98"/>
      <c r="I40" s="98"/>
      <c r="J40" s="98"/>
      <c r="K40" s="98"/>
      <c r="L40" s="98"/>
      <c r="M40" s="98"/>
      <c r="N40" s="98"/>
      <c r="O40" s="97">
        <v>2</v>
      </c>
      <c r="P40" s="98"/>
      <c r="Q40" s="98"/>
      <c r="R40" s="98"/>
      <c r="S40" s="98"/>
      <c r="T40" s="98"/>
      <c r="U40" s="98"/>
      <c r="V40" s="98"/>
      <c r="W40" s="98"/>
      <c r="X40" s="97">
        <v>3</v>
      </c>
      <c r="Y40" s="98"/>
      <c r="Z40" s="98"/>
      <c r="AA40" s="98"/>
      <c r="AB40" s="98"/>
      <c r="AC40" s="98"/>
      <c r="AD40" s="98"/>
      <c r="AE40" s="98"/>
      <c r="AF40" s="98"/>
      <c r="AG40" s="97">
        <v>4</v>
      </c>
      <c r="AH40" s="98"/>
      <c r="AI40" s="98"/>
      <c r="AJ40" s="98"/>
      <c r="AK40" s="98"/>
      <c r="AL40" s="98"/>
      <c r="AM40" s="98"/>
      <c r="AN40" s="98"/>
      <c r="AO40" s="98"/>
      <c r="AP40" s="97">
        <v>5</v>
      </c>
      <c r="AQ40" s="98"/>
      <c r="AR40" s="98"/>
      <c r="AS40" s="98"/>
      <c r="AT40" s="98"/>
      <c r="AU40" s="98"/>
      <c r="AV40" s="98"/>
      <c r="AW40" s="98"/>
      <c r="AX40" s="98"/>
      <c r="AY40" s="97">
        <v>6</v>
      </c>
      <c r="AZ40" s="98"/>
      <c r="BA40" s="98"/>
      <c r="BB40" s="98"/>
      <c r="BC40" s="98"/>
      <c r="BD40" s="98"/>
      <c r="BE40" s="98"/>
      <c r="BF40" s="98"/>
      <c r="BG40" s="98"/>
      <c r="BH40" s="97">
        <v>7</v>
      </c>
      <c r="BI40" s="98"/>
      <c r="BJ40" s="98"/>
      <c r="BK40" s="98"/>
      <c r="BL40" s="98"/>
      <c r="BM40" s="98"/>
      <c r="BN40" s="98"/>
      <c r="BO40" s="98"/>
      <c r="BP40" s="98"/>
      <c r="BQ40" s="97" t="s">
        <v>39</v>
      </c>
      <c r="BR40" s="98"/>
      <c r="BS40" s="98"/>
      <c r="BT40" s="98"/>
      <c r="BU40" s="98"/>
      <c r="BV40" s="98"/>
      <c r="BW40" s="98"/>
      <c r="BX40" s="98"/>
      <c r="BY40" s="98"/>
      <c r="BZ40" s="97" t="s">
        <v>40</v>
      </c>
      <c r="CA40" s="98"/>
      <c r="CB40" s="98"/>
      <c r="CC40" s="98"/>
      <c r="CD40" s="98"/>
      <c r="CE40" s="98"/>
      <c r="CF40" s="98"/>
      <c r="CG40" s="98"/>
      <c r="CH40" s="98"/>
      <c r="CI40" s="97" t="s">
        <v>41</v>
      </c>
      <c r="CJ40" s="98"/>
      <c r="CK40" s="98"/>
      <c r="CL40" s="98"/>
      <c r="CM40" s="98"/>
      <c r="CN40" s="98"/>
      <c r="CO40" s="98"/>
      <c r="CP40" s="98"/>
      <c r="CQ40" s="98"/>
    </row>
    <row r="41" spans="1:95">
      <c r="A41" s="101"/>
      <c r="B41" s="101"/>
      <c r="C41" s="101"/>
      <c r="D41" s="89"/>
      <c r="E41" s="107"/>
      <c r="F41" s="35">
        <v>1</v>
      </c>
      <c r="G41" s="35">
        <v>2</v>
      </c>
      <c r="H41" s="35">
        <v>3</v>
      </c>
      <c r="I41" s="35">
        <v>4</v>
      </c>
      <c r="J41" s="35">
        <v>5</v>
      </c>
      <c r="K41" s="35">
        <v>6</v>
      </c>
      <c r="L41" s="36">
        <v>7</v>
      </c>
      <c r="M41" s="94" t="s">
        <v>4</v>
      </c>
      <c r="N41" s="95">
        <v>9</v>
      </c>
      <c r="O41" s="35">
        <v>1</v>
      </c>
      <c r="P41" s="35">
        <v>2</v>
      </c>
      <c r="Q41" s="35">
        <v>3</v>
      </c>
      <c r="R41" s="35">
        <v>4</v>
      </c>
      <c r="S41" s="35">
        <v>5</v>
      </c>
      <c r="T41" s="35">
        <v>6</v>
      </c>
      <c r="U41" s="36">
        <v>7</v>
      </c>
      <c r="V41" s="94" t="s">
        <v>4</v>
      </c>
      <c r="W41" s="95">
        <v>9</v>
      </c>
      <c r="X41" s="35">
        <v>1</v>
      </c>
      <c r="Y41" s="35">
        <v>2</v>
      </c>
      <c r="Z41" s="35">
        <v>3</v>
      </c>
      <c r="AA41" s="35">
        <v>4</v>
      </c>
      <c r="AB41" s="35">
        <v>5</v>
      </c>
      <c r="AC41" s="35">
        <v>6</v>
      </c>
      <c r="AD41" s="36">
        <v>7</v>
      </c>
      <c r="AE41" s="94" t="s">
        <v>4</v>
      </c>
      <c r="AF41" s="95">
        <v>9</v>
      </c>
      <c r="AG41" s="35">
        <v>1</v>
      </c>
      <c r="AH41" s="35">
        <v>2</v>
      </c>
      <c r="AI41" s="35">
        <v>3</v>
      </c>
      <c r="AJ41" s="35">
        <v>4</v>
      </c>
      <c r="AK41" s="35">
        <v>5</v>
      </c>
      <c r="AL41" s="35">
        <v>6</v>
      </c>
      <c r="AM41" s="36">
        <v>7</v>
      </c>
      <c r="AN41" s="94" t="s">
        <v>4</v>
      </c>
      <c r="AO41" s="95">
        <v>9</v>
      </c>
      <c r="AP41" s="35">
        <v>1</v>
      </c>
      <c r="AQ41" s="35">
        <v>2</v>
      </c>
      <c r="AR41" s="35">
        <v>3</v>
      </c>
      <c r="AS41" s="35">
        <v>4</v>
      </c>
      <c r="AT41" s="35">
        <v>5</v>
      </c>
      <c r="AU41" s="35">
        <v>6</v>
      </c>
      <c r="AV41" s="36">
        <v>7</v>
      </c>
      <c r="AW41" s="94" t="s">
        <v>4</v>
      </c>
      <c r="AX41" s="95">
        <v>9</v>
      </c>
      <c r="AY41" s="35">
        <v>1</v>
      </c>
      <c r="AZ41" s="35">
        <v>2</v>
      </c>
      <c r="BA41" s="35">
        <v>3</v>
      </c>
      <c r="BB41" s="35">
        <v>4</v>
      </c>
      <c r="BC41" s="35">
        <v>5</v>
      </c>
      <c r="BD41" s="35">
        <v>6</v>
      </c>
      <c r="BE41" s="36">
        <v>7</v>
      </c>
      <c r="BF41" s="94" t="s">
        <v>4</v>
      </c>
      <c r="BG41" s="95">
        <v>9</v>
      </c>
      <c r="BH41" s="35">
        <v>1</v>
      </c>
      <c r="BI41" s="35">
        <v>2</v>
      </c>
      <c r="BJ41" s="35">
        <v>3</v>
      </c>
      <c r="BK41" s="35">
        <v>4</v>
      </c>
      <c r="BL41" s="35">
        <v>5</v>
      </c>
      <c r="BM41" s="35">
        <v>6</v>
      </c>
      <c r="BN41" s="36">
        <v>7</v>
      </c>
      <c r="BO41" s="94" t="s">
        <v>4</v>
      </c>
      <c r="BP41" s="95">
        <v>9</v>
      </c>
      <c r="BQ41" s="35">
        <v>0</v>
      </c>
      <c r="BR41" s="38" t="s">
        <v>42</v>
      </c>
      <c r="BS41" s="38" t="s">
        <v>43</v>
      </c>
      <c r="BT41" s="38" t="s">
        <v>44</v>
      </c>
      <c r="BU41" s="38" t="s">
        <v>45</v>
      </c>
      <c r="BV41" s="38" t="s">
        <v>46</v>
      </c>
      <c r="BW41" s="36" t="s">
        <v>47</v>
      </c>
      <c r="BX41" s="94" t="s">
        <v>4</v>
      </c>
      <c r="BY41" s="95">
        <v>9</v>
      </c>
      <c r="BZ41" s="35">
        <v>0</v>
      </c>
      <c r="CA41" s="38" t="s">
        <v>42</v>
      </c>
      <c r="CB41" s="38" t="s">
        <v>43</v>
      </c>
      <c r="CC41" s="38" t="s">
        <v>44</v>
      </c>
      <c r="CD41" s="38" t="s">
        <v>45</v>
      </c>
      <c r="CE41" s="38" t="s">
        <v>46</v>
      </c>
      <c r="CF41" s="36" t="s">
        <v>47</v>
      </c>
      <c r="CG41" s="94" t="s">
        <v>4</v>
      </c>
      <c r="CH41" s="95">
        <v>9</v>
      </c>
      <c r="CI41" s="35">
        <v>0</v>
      </c>
      <c r="CJ41" s="38" t="s">
        <v>42</v>
      </c>
      <c r="CK41" s="38" t="s">
        <v>43</v>
      </c>
      <c r="CL41" s="38" t="s">
        <v>44</v>
      </c>
      <c r="CM41" s="38" t="s">
        <v>45</v>
      </c>
      <c r="CN41" s="38" t="s">
        <v>46</v>
      </c>
      <c r="CO41" s="36" t="s">
        <v>47</v>
      </c>
      <c r="CP41" s="94" t="s">
        <v>4</v>
      </c>
      <c r="CQ41" s="95">
        <v>9</v>
      </c>
    </row>
    <row r="42" spans="1:95">
      <c r="A42" s="11">
        <v>1</v>
      </c>
      <c r="B42" s="13" t="s">
        <v>7</v>
      </c>
      <c r="C42" s="14" t="s">
        <v>5</v>
      </c>
      <c r="D42" s="14" t="s">
        <v>6</v>
      </c>
      <c r="E42" s="15">
        <f>BX42</f>
        <v>176</v>
      </c>
      <c r="F42" s="39">
        <v>5</v>
      </c>
      <c r="G42" s="40">
        <v>5</v>
      </c>
      <c r="H42" s="40">
        <v>4</v>
      </c>
      <c r="I42" s="40">
        <v>3</v>
      </c>
      <c r="J42" s="40">
        <v>3</v>
      </c>
      <c r="K42" s="40">
        <v>3</v>
      </c>
      <c r="L42" s="41">
        <v>2</v>
      </c>
      <c r="M42" s="104">
        <f t="shared" ref="M42" si="8">G42+H42+I42+J42+K42+L42+F42</f>
        <v>25</v>
      </c>
      <c r="N42" s="105"/>
      <c r="O42" s="39">
        <v>5</v>
      </c>
      <c r="P42" s="40">
        <v>5</v>
      </c>
      <c r="Q42" s="40">
        <v>4</v>
      </c>
      <c r="R42" s="40">
        <v>4</v>
      </c>
      <c r="S42" s="40">
        <v>4</v>
      </c>
      <c r="T42" s="40">
        <v>4</v>
      </c>
      <c r="U42" s="41">
        <v>3</v>
      </c>
      <c r="V42" s="104">
        <f t="shared" ref="V42" si="9">P42+Q42+R42+S42+T42+U42+O42</f>
        <v>29</v>
      </c>
      <c r="W42" s="105"/>
      <c r="X42" s="39">
        <v>5</v>
      </c>
      <c r="Y42" s="40">
        <v>5</v>
      </c>
      <c r="Z42" s="40">
        <v>5</v>
      </c>
      <c r="AA42" s="40">
        <v>5</v>
      </c>
      <c r="AB42" s="40">
        <v>5</v>
      </c>
      <c r="AC42" s="40">
        <v>4</v>
      </c>
      <c r="AD42" s="41">
        <v>3</v>
      </c>
      <c r="AE42" s="104">
        <f t="shared" ref="AE42" si="10">Y42+Z42+AA42+AB42+AC42+AD42+X42</f>
        <v>32</v>
      </c>
      <c r="AF42" s="105"/>
      <c r="AG42" s="39">
        <v>5</v>
      </c>
      <c r="AH42" s="40">
        <v>5</v>
      </c>
      <c r="AI42" s="40">
        <v>4</v>
      </c>
      <c r="AJ42" s="40">
        <v>4</v>
      </c>
      <c r="AK42" s="40">
        <v>4</v>
      </c>
      <c r="AL42" s="40">
        <v>4</v>
      </c>
      <c r="AM42" s="41">
        <v>4</v>
      </c>
      <c r="AN42" s="104">
        <f t="shared" ref="AN42" si="11">AH42+AI42+AJ42+AK42+AL42+AM42+AG42</f>
        <v>30</v>
      </c>
      <c r="AO42" s="105"/>
      <c r="AP42" s="39">
        <v>3</v>
      </c>
      <c r="AQ42" s="40">
        <v>3</v>
      </c>
      <c r="AR42" s="40">
        <v>3</v>
      </c>
      <c r="AS42" s="40">
        <v>4</v>
      </c>
      <c r="AT42" s="40">
        <v>4</v>
      </c>
      <c r="AU42" s="40"/>
      <c r="AV42" s="41"/>
      <c r="AW42" s="104">
        <f t="shared" ref="AW42" si="12">AQ42+AR42+AS42+AT42+AU42+AV42+AP42</f>
        <v>17</v>
      </c>
      <c r="AX42" s="105"/>
      <c r="AY42" s="39">
        <v>4</v>
      </c>
      <c r="AZ42" s="40">
        <v>4</v>
      </c>
      <c r="BA42" s="40">
        <v>4</v>
      </c>
      <c r="BB42" s="40">
        <v>3</v>
      </c>
      <c r="BC42" s="40">
        <v>3</v>
      </c>
      <c r="BD42" s="40">
        <v>2</v>
      </c>
      <c r="BE42" s="41"/>
      <c r="BF42" s="104">
        <f t="shared" ref="BF42" si="13">AZ42+BA42+BB42+BC42+BD42+BE42+AY42</f>
        <v>20</v>
      </c>
      <c r="BG42" s="105"/>
      <c r="BH42" s="39">
        <v>4</v>
      </c>
      <c r="BI42" s="40">
        <v>5</v>
      </c>
      <c r="BJ42" s="40">
        <v>5</v>
      </c>
      <c r="BK42" s="40">
        <v>5</v>
      </c>
      <c r="BL42" s="40">
        <v>4</v>
      </c>
      <c r="BM42" s="40"/>
      <c r="BN42" s="41"/>
      <c r="BO42" s="104">
        <f t="shared" ref="BO42" si="14">BI42+BJ42+BK42+BL42+BM42+BN42+BH42</f>
        <v>23</v>
      </c>
      <c r="BP42" s="105"/>
      <c r="BQ42" s="39"/>
      <c r="BR42" s="40">
        <f t="shared" ref="BR42" si="15">COUNTIF(F42:BN42,"1")</f>
        <v>0</v>
      </c>
      <c r="BS42" s="40">
        <f t="shared" ref="BS42" si="16">COUNTIF(F42:BN42,"2")</f>
        <v>2</v>
      </c>
      <c r="BT42" s="40">
        <f t="shared" ref="BT42" si="17">COUNTIF(F42:BN42,"3")</f>
        <v>10</v>
      </c>
      <c r="BU42" s="40">
        <f t="shared" ref="BU42" si="18">COUNTIF(F42:BN42,"4")</f>
        <v>18</v>
      </c>
      <c r="BV42" s="40">
        <f t="shared" ref="BV42" si="19">COUNTIF(F42:BN42,"5")</f>
        <v>14</v>
      </c>
      <c r="BW42" s="41">
        <f t="shared" ref="BW42" si="20">COUNTIF(F42:BN42,"0")</f>
        <v>0</v>
      </c>
      <c r="BX42" s="104">
        <f>M42+V42+AE42+AN42+AW42+BF42+BO42</f>
        <v>176</v>
      </c>
      <c r="BY42" s="105"/>
      <c r="BZ42" s="39"/>
      <c r="CA42" s="40"/>
      <c r="CB42" s="40">
        <v>9</v>
      </c>
      <c r="CC42" s="40">
        <f>12+20+3</f>
        <v>35</v>
      </c>
      <c r="CD42" s="40">
        <f>31+34+24+9</f>
        <v>98</v>
      </c>
      <c r="CE42" s="40">
        <f>32+16+19+25+20</f>
        <v>112</v>
      </c>
      <c r="CF42" s="41"/>
      <c r="CG42" s="104">
        <f t="shared" ref="CG42" si="21">SUM(BZ42:CF42)</f>
        <v>254</v>
      </c>
      <c r="CH42" s="105"/>
      <c r="CI42" s="39"/>
      <c r="CJ42" s="40">
        <f t="shared" ref="CJ42" si="22">BR42*2.5</f>
        <v>0</v>
      </c>
      <c r="CK42" s="40">
        <f t="shared" ref="CK42" si="23">BS42*3.5</f>
        <v>7</v>
      </c>
      <c r="CL42" s="40">
        <f t="shared" ref="CL42" si="24">BT42*4.5</f>
        <v>45</v>
      </c>
      <c r="CM42" s="40">
        <f t="shared" ref="CM42" si="25">BU42*5.5</f>
        <v>99</v>
      </c>
      <c r="CN42" s="40">
        <f t="shared" ref="CN42" si="26">BV42*6.5</f>
        <v>91</v>
      </c>
      <c r="CO42" s="41">
        <f t="shared" ref="CO42" si="27">BW42*10.5</f>
        <v>0</v>
      </c>
      <c r="CP42" s="104">
        <f t="shared" ref="CP42" si="28">SUM(CJ42:CO42)</f>
        <v>242</v>
      </c>
      <c r="CQ42" s="105"/>
    </row>
    <row r="43" spans="1:95">
      <c r="A43" s="11">
        <v>2</v>
      </c>
      <c r="B43" s="17" t="s">
        <v>9</v>
      </c>
      <c r="C43" s="12" t="s">
        <v>5</v>
      </c>
      <c r="D43" s="18" t="s">
        <v>10</v>
      </c>
      <c r="E43" s="15">
        <f t="shared" ref="E43:E47" si="29">BX43</f>
        <v>145</v>
      </c>
      <c r="F43" s="39">
        <v>5</v>
      </c>
      <c r="G43" s="40">
        <v>4</v>
      </c>
      <c r="H43" s="40">
        <v>3</v>
      </c>
      <c r="I43" s="40">
        <v>2</v>
      </c>
      <c r="J43" s="40">
        <v>1</v>
      </c>
      <c r="K43" s="40">
        <v>3</v>
      </c>
      <c r="L43" s="41">
        <v>2</v>
      </c>
      <c r="M43" s="104">
        <f>G43+H43+I43+J43+K43+L43+F43</f>
        <v>20</v>
      </c>
      <c r="N43" s="105"/>
      <c r="O43" s="39">
        <v>3</v>
      </c>
      <c r="P43" s="40">
        <v>3</v>
      </c>
      <c r="Q43" s="40">
        <v>3</v>
      </c>
      <c r="R43" s="40">
        <v>3</v>
      </c>
      <c r="S43" s="40">
        <v>3</v>
      </c>
      <c r="T43" s="40">
        <v>5</v>
      </c>
      <c r="U43" s="41">
        <v>4</v>
      </c>
      <c r="V43" s="104">
        <f>P43+Q43+R43+S43+T43+U43+O43</f>
        <v>24</v>
      </c>
      <c r="W43" s="105"/>
      <c r="X43" s="39">
        <v>1</v>
      </c>
      <c r="Y43" s="40">
        <v>2</v>
      </c>
      <c r="Z43" s="40">
        <v>3</v>
      </c>
      <c r="AA43" s="40">
        <v>4</v>
      </c>
      <c r="AB43" s="40">
        <v>4</v>
      </c>
      <c r="AC43" s="40">
        <v>4</v>
      </c>
      <c r="AD43" s="41">
        <v>1</v>
      </c>
      <c r="AE43" s="104">
        <f>Y43+Z43+AA43+AB43+AC43+AD43+X43</f>
        <v>19</v>
      </c>
      <c r="AF43" s="105"/>
      <c r="AG43" s="39">
        <v>5</v>
      </c>
      <c r="AH43" s="40">
        <v>4</v>
      </c>
      <c r="AI43" s="40">
        <v>4</v>
      </c>
      <c r="AJ43" s="40">
        <v>4</v>
      </c>
      <c r="AK43" s="40">
        <v>4</v>
      </c>
      <c r="AL43" s="40">
        <v>3</v>
      </c>
      <c r="AM43" s="41">
        <v>2</v>
      </c>
      <c r="AN43" s="104">
        <f>AH43+AI43+AJ43+AK43+AL43+AM43+AG43</f>
        <v>26</v>
      </c>
      <c r="AO43" s="105"/>
      <c r="AP43" s="39">
        <v>5</v>
      </c>
      <c r="AQ43" s="40">
        <v>5</v>
      </c>
      <c r="AR43" s="40">
        <v>3</v>
      </c>
      <c r="AS43" s="40"/>
      <c r="AT43" s="40"/>
      <c r="AU43" s="40"/>
      <c r="AV43" s="41"/>
      <c r="AW43" s="104">
        <f>AQ43+AR43+AS43+AT43+AU43+AV43+AP43</f>
        <v>13</v>
      </c>
      <c r="AX43" s="105"/>
      <c r="AY43" s="39">
        <v>4</v>
      </c>
      <c r="AZ43" s="40">
        <v>5</v>
      </c>
      <c r="BA43" s="40">
        <v>3</v>
      </c>
      <c r="BB43" s="40">
        <v>3</v>
      </c>
      <c r="BC43" s="40">
        <v>3</v>
      </c>
      <c r="BD43" s="40">
        <v>3</v>
      </c>
      <c r="BE43" s="41"/>
      <c r="BF43" s="104">
        <f>AZ43+BA43+BB43+BC43+BD43+BE43+AY43</f>
        <v>21</v>
      </c>
      <c r="BG43" s="105"/>
      <c r="BH43" s="39">
        <v>4</v>
      </c>
      <c r="BI43" s="40">
        <v>5</v>
      </c>
      <c r="BJ43" s="40">
        <v>4</v>
      </c>
      <c r="BK43" s="40">
        <v>5</v>
      </c>
      <c r="BL43" s="40">
        <v>4</v>
      </c>
      <c r="BM43" s="40"/>
      <c r="BN43" s="41"/>
      <c r="BO43" s="104">
        <f>BI43+BJ43+BK43+BL43+BM43+BN43+BH43</f>
        <v>22</v>
      </c>
      <c r="BP43" s="105"/>
      <c r="BQ43" s="39"/>
      <c r="BR43" s="40">
        <f t="shared" ref="BR43:BR45" si="30">COUNTIF(F43:BN43,"1")</f>
        <v>3</v>
      </c>
      <c r="BS43" s="40">
        <f t="shared" ref="BS43:BS45" si="31">COUNTIF(F43:BN43,"2")</f>
        <v>4</v>
      </c>
      <c r="BT43" s="40">
        <f t="shared" ref="BT43:BT45" si="32">COUNTIF(F43:BN43,"3")</f>
        <v>14</v>
      </c>
      <c r="BU43" s="40">
        <f t="shared" ref="BU43:BU45" si="33">COUNTIF(F43:BN43,"4")</f>
        <v>13</v>
      </c>
      <c r="BV43" s="40">
        <f t="shared" ref="BV43:BV45" si="34">COUNTIF(F43:BN43,"5")</f>
        <v>8</v>
      </c>
      <c r="BW43" s="41">
        <f t="shared" ref="BW43:BW44" si="35">COUNTIF(F43:BN43,"0")</f>
        <v>0</v>
      </c>
      <c r="BX43" s="104">
        <f t="shared" ref="BX43:BX45" si="36">M43+V43+AE43+AN43+AW43+BF43+BO43</f>
        <v>145</v>
      </c>
      <c r="BY43" s="105"/>
      <c r="BZ43" s="39"/>
      <c r="CA43" s="40">
        <v>10</v>
      </c>
      <c r="CB43" s="40">
        <v>16</v>
      </c>
      <c r="CC43" s="40">
        <f>49+18+11</f>
        <v>78</v>
      </c>
      <c r="CD43" s="40">
        <f>33+39+20</f>
        <v>92</v>
      </c>
      <c r="CE43" s="40">
        <f>23+12+15</f>
        <v>50</v>
      </c>
      <c r="CF43" s="41"/>
      <c r="CG43" s="104">
        <f>SUM(BZ43:CF43)</f>
        <v>246</v>
      </c>
      <c r="CH43" s="105"/>
      <c r="CI43" s="39"/>
      <c r="CJ43" s="40">
        <f>BR43*2.5</f>
        <v>7.5</v>
      </c>
      <c r="CK43" s="40">
        <f>BS43*3.5</f>
        <v>14</v>
      </c>
      <c r="CL43" s="40">
        <f>BT43*4.5</f>
        <v>63</v>
      </c>
      <c r="CM43" s="40">
        <f>BU43*5.5</f>
        <v>71.5</v>
      </c>
      <c r="CN43" s="40">
        <f>BV43*6.5</f>
        <v>52</v>
      </c>
      <c r="CO43" s="41">
        <f>BW43*10.5</f>
        <v>0</v>
      </c>
      <c r="CP43" s="104">
        <f>SUM(CJ43:CO43)</f>
        <v>208</v>
      </c>
      <c r="CQ43" s="105"/>
    </row>
    <row r="44" spans="1:95">
      <c r="A44" s="11">
        <v>3</v>
      </c>
      <c r="B44" s="13" t="s">
        <v>50</v>
      </c>
      <c r="C44" s="14" t="s">
        <v>5</v>
      </c>
      <c r="D44" s="14" t="s">
        <v>10</v>
      </c>
      <c r="E44" s="15">
        <f t="shared" si="29"/>
        <v>87</v>
      </c>
      <c r="F44" s="42">
        <v>3</v>
      </c>
      <c r="G44" s="43">
        <v>1</v>
      </c>
      <c r="H44" s="43"/>
      <c r="I44" s="43"/>
      <c r="J44" s="43"/>
      <c r="K44" s="43"/>
      <c r="L44" s="44"/>
      <c r="M44" s="104">
        <f t="shared" ref="M44:M45" si="37">G44+H44+I44+J44+K44+L44+F44</f>
        <v>4</v>
      </c>
      <c r="N44" s="105"/>
      <c r="O44" s="42">
        <v>4</v>
      </c>
      <c r="P44" s="43">
        <v>4</v>
      </c>
      <c r="Q44" s="43">
        <v>3</v>
      </c>
      <c r="R44" s="43">
        <v>3</v>
      </c>
      <c r="S44" s="43">
        <v>3</v>
      </c>
      <c r="T44" s="43">
        <v>2</v>
      </c>
      <c r="U44" s="44">
        <v>2</v>
      </c>
      <c r="V44" s="104">
        <f t="shared" ref="V44:V45" si="38">P44+Q44+R44+S44+T44+U44+O44</f>
        <v>21</v>
      </c>
      <c r="W44" s="105"/>
      <c r="X44" s="42">
        <v>4</v>
      </c>
      <c r="Y44" s="43">
        <v>3</v>
      </c>
      <c r="Z44" s="43">
        <v>3</v>
      </c>
      <c r="AA44" s="43">
        <v>3</v>
      </c>
      <c r="AB44" s="43">
        <v>3</v>
      </c>
      <c r="AC44" s="43">
        <v>3</v>
      </c>
      <c r="AD44" s="44"/>
      <c r="AE44" s="104">
        <f t="shared" ref="AE44:AE45" si="39">Y44+Z44+AA44+AB44+AC44+AD44+X44</f>
        <v>19</v>
      </c>
      <c r="AF44" s="105"/>
      <c r="AG44" s="42">
        <v>5</v>
      </c>
      <c r="AH44" s="43">
        <v>5</v>
      </c>
      <c r="AI44" s="43">
        <v>4</v>
      </c>
      <c r="AJ44" s="43">
        <v>4</v>
      </c>
      <c r="AK44" s="43">
        <v>2</v>
      </c>
      <c r="AL44" s="43">
        <v>1</v>
      </c>
      <c r="AM44" s="44"/>
      <c r="AN44" s="104">
        <f t="shared" ref="AN44:AN45" si="40">AH44+AI44+AJ44+AK44+AL44+AM44+AG44</f>
        <v>21</v>
      </c>
      <c r="AO44" s="105"/>
      <c r="AP44" s="42">
        <v>5</v>
      </c>
      <c r="AQ44" s="43">
        <v>4</v>
      </c>
      <c r="AR44" s="43">
        <v>1</v>
      </c>
      <c r="AS44" s="43"/>
      <c r="AT44" s="43"/>
      <c r="AU44" s="43"/>
      <c r="AV44" s="44"/>
      <c r="AW44" s="104">
        <f t="shared" ref="AW44:AW45" si="41">AQ44+AR44+AS44+AT44+AU44+AV44+AP44</f>
        <v>10</v>
      </c>
      <c r="AX44" s="105"/>
      <c r="AY44" s="42">
        <v>2</v>
      </c>
      <c r="AZ44" s="43">
        <v>2</v>
      </c>
      <c r="BA44" s="43">
        <v>1</v>
      </c>
      <c r="BB44" s="43">
        <v>1</v>
      </c>
      <c r="BC44" s="43"/>
      <c r="BD44" s="43"/>
      <c r="BE44" s="44"/>
      <c r="BF44" s="104">
        <f t="shared" ref="BF44:BF45" si="42">AZ44+BA44+BB44+BC44+BD44+BE44+AY44</f>
        <v>6</v>
      </c>
      <c r="BG44" s="105"/>
      <c r="BH44" s="42">
        <v>5</v>
      </c>
      <c r="BI44" s="43">
        <v>1</v>
      </c>
      <c r="BJ44" s="43"/>
      <c r="BK44" s="43"/>
      <c r="BL44" s="43"/>
      <c r="BM44" s="43"/>
      <c r="BN44" s="44"/>
      <c r="BO44" s="104">
        <f t="shared" ref="BO44:BO45" si="43">BI44+BJ44+BK44+BL44+BM44+BN44+BH44</f>
        <v>6</v>
      </c>
      <c r="BP44" s="105"/>
      <c r="BQ44" s="42"/>
      <c r="BR44" s="40">
        <f t="shared" si="30"/>
        <v>6</v>
      </c>
      <c r="BS44" s="40">
        <f t="shared" si="31"/>
        <v>5</v>
      </c>
      <c r="BT44" s="40">
        <f t="shared" si="32"/>
        <v>9</v>
      </c>
      <c r="BU44" s="40">
        <f t="shared" si="33"/>
        <v>7</v>
      </c>
      <c r="BV44" s="40">
        <f t="shared" si="34"/>
        <v>4</v>
      </c>
      <c r="BW44" s="41">
        <f t="shared" si="35"/>
        <v>0</v>
      </c>
      <c r="BX44" s="104">
        <f t="shared" si="36"/>
        <v>87</v>
      </c>
      <c r="BY44" s="105"/>
      <c r="BZ44" s="42"/>
      <c r="CA44" s="43">
        <v>19</v>
      </c>
      <c r="CB44" s="43">
        <v>25</v>
      </c>
      <c r="CC44" s="43">
        <f>16+15+8</f>
        <v>39</v>
      </c>
      <c r="CD44" s="43">
        <f>27+12</f>
        <v>39</v>
      </c>
      <c r="CE44" s="43">
        <v>25</v>
      </c>
      <c r="CF44" s="44"/>
      <c r="CG44" s="104">
        <f t="shared" ref="CG44:CG45" si="44">SUM(BZ44:CF44)</f>
        <v>147</v>
      </c>
      <c r="CH44" s="105"/>
      <c r="CI44" s="42"/>
      <c r="CJ44" s="40">
        <f t="shared" ref="CJ44:CJ45" si="45">BR44*2.5</f>
        <v>15</v>
      </c>
      <c r="CK44" s="40">
        <f t="shared" ref="CK44:CK45" si="46">BS44*3.5</f>
        <v>17.5</v>
      </c>
      <c r="CL44" s="40">
        <f t="shared" ref="CL44:CL45" si="47">BT44*4.5</f>
        <v>40.5</v>
      </c>
      <c r="CM44" s="40">
        <f t="shared" ref="CM44:CM45" si="48">BU44*5.5</f>
        <v>38.5</v>
      </c>
      <c r="CN44" s="40">
        <f t="shared" ref="CN44:CN45" si="49">BV44*6.5</f>
        <v>26</v>
      </c>
      <c r="CO44" s="41">
        <f t="shared" ref="CO44:CO45" si="50">BW44*10.5</f>
        <v>0</v>
      </c>
      <c r="CP44" s="104">
        <f t="shared" ref="CP44:CP45" si="51">SUM(CJ44:CO44)</f>
        <v>137.5</v>
      </c>
      <c r="CQ44" s="105"/>
    </row>
    <row r="45" spans="1:95">
      <c r="A45" s="11">
        <v>4</v>
      </c>
      <c r="B45" s="13" t="s">
        <v>48</v>
      </c>
      <c r="C45" s="14" t="s">
        <v>49</v>
      </c>
      <c r="D45" s="14" t="s">
        <v>10</v>
      </c>
      <c r="E45" s="15">
        <f t="shared" si="29"/>
        <v>63</v>
      </c>
      <c r="F45" s="42">
        <v>3</v>
      </c>
      <c r="G45" s="43">
        <v>2</v>
      </c>
      <c r="H45" s="43">
        <v>1</v>
      </c>
      <c r="I45" s="43">
        <v>1</v>
      </c>
      <c r="J45" s="43"/>
      <c r="K45" s="43"/>
      <c r="L45" s="44"/>
      <c r="M45" s="104">
        <f t="shared" si="37"/>
        <v>7</v>
      </c>
      <c r="N45" s="105"/>
      <c r="O45" s="42">
        <v>2</v>
      </c>
      <c r="P45" s="43">
        <v>4</v>
      </c>
      <c r="Q45" s="43"/>
      <c r="R45" s="43"/>
      <c r="S45" s="43"/>
      <c r="T45" s="43"/>
      <c r="U45" s="44"/>
      <c r="V45" s="104">
        <f t="shared" si="38"/>
        <v>6</v>
      </c>
      <c r="W45" s="105"/>
      <c r="X45" s="42">
        <v>4</v>
      </c>
      <c r="Y45" s="43">
        <v>4</v>
      </c>
      <c r="Z45" s="43">
        <v>3</v>
      </c>
      <c r="AA45" s="43">
        <v>2</v>
      </c>
      <c r="AB45" s="43">
        <v>2</v>
      </c>
      <c r="AC45" s="43"/>
      <c r="AD45" s="44"/>
      <c r="AE45" s="104">
        <f t="shared" si="39"/>
        <v>15</v>
      </c>
      <c r="AF45" s="105"/>
      <c r="AG45" s="42"/>
      <c r="AH45" s="43"/>
      <c r="AI45" s="43">
        <v>4</v>
      </c>
      <c r="AJ45" s="43">
        <v>4</v>
      </c>
      <c r="AK45" s="43">
        <v>2</v>
      </c>
      <c r="AL45" s="43">
        <v>1</v>
      </c>
      <c r="AM45" s="44"/>
      <c r="AN45" s="104">
        <f t="shared" si="40"/>
        <v>11</v>
      </c>
      <c r="AO45" s="105"/>
      <c r="AP45" s="42"/>
      <c r="AQ45" s="43"/>
      <c r="AR45" s="43"/>
      <c r="AS45" s="43"/>
      <c r="AT45" s="43"/>
      <c r="AU45" s="43"/>
      <c r="AV45" s="44"/>
      <c r="AW45" s="104">
        <f t="shared" si="41"/>
        <v>0</v>
      </c>
      <c r="AX45" s="105"/>
      <c r="AY45" s="42">
        <v>4</v>
      </c>
      <c r="AZ45" s="43">
        <v>2</v>
      </c>
      <c r="BA45" s="43">
        <v>2</v>
      </c>
      <c r="BB45" s="43">
        <v>1</v>
      </c>
      <c r="BC45" s="43">
        <v>1</v>
      </c>
      <c r="BD45" s="43">
        <v>1</v>
      </c>
      <c r="BE45" s="44"/>
      <c r="BF45" s="104">
        <f t="shared" si="42"/>
        <v>11</v>
      </c>
      <c r="BG45" s="105"/>
      <c r="BH45" s="42">
        <v>3</v>
      </c>
      <c r="BI45" s="43">
        <v>5</v>
      </c>
      <c r="BJ45" s="43">
        <v>5</v>
      </c>
      <c r="BK45" s="43"/>
      <c r="BL45" s="43"/>
      <c r="BM45" s="43"/>
      <c r="BN45" s="44"/>
      <c r="BO45" s="104">
        <f t="shared" si="43"/>
        <v>13</v>
      </c>
      <c r="BP45" s="105"/>
      <c r="BQ45" s="42"/>
      <c r="BR45" s="40">
        <f t="shared" si="30"/>
        <v>6</v>
      </c>
      <c r="BS45" s="40">
        <f t="shared" si="31"/>
        <v>7</v>
      </c>
      <c r="BT45" s="40">
        <f t="shared" si="32"/>
        <v>3</v>
      </c>
      <c r="BU45" s="40">
        <f t="shared" si="33"/>
        <v>6</v>
      </c>
      <c r="BV45" s="40">
        <f t="shared" si="34"/>
        <v>2</v>
      </c>
      <c r="BW45" s="41">
        <v>0</v>
      </c>
      <c r="BX45" s="104">
        <f t="shared" si="36"/>
        <v>63</v>
      </c>
      <c r="BY45" s="105"/>
      <c r="BZ45" s="42"/>
      <c r="CA45" s="43">
        <v>16</v>
      </c>
      <c r="CB45" s="43">
        <v>24</v>
      </c>
      <c r="CC45" s="43">
        <v>18</v>
      </c>
      <c r="CD45" s="43">
        <f>29+14</f>
        <v>43</v>
      </c>
      <c r="CE45" s="43">
        <v>7</v>
      </c>
      <c r="CF45" s="44"/>
      <c r="CG45" s="104">
        <f t="shared" si="44"/>
        <v>108</v>
      </c>
      <c r="CH45" s="105"/>
      <c r="CI45" s="42"/>
      <c r="CJ45" s="40">
        <f t="shared" si="45"/>
        <v>15</v>
      </c>
      <c r="CK45" s="40">
        <f t="shared" si="46"/>
        <v>24.5</v>
      </c>
      <c r="CL45" s="40">
        <f t="shared" si="47"/>
        <v>13.5</v>
      </c>
      <c r="CM45" s="40">
        <f t="shared" si="48"/>
        <v>33</v>
      </c>
      <c r="CN45" s="40">
        <f t="shared" si="49"/>
        <v>13</v>
      </c>
      <c r="CO45" s="41">
        <f t="shared" si="50"/>
        <v>0</v>
      </c>
      <c r="CP45" s="104">
        <f t="shared" si="51"/>
        <v>99</v>
      </c>
      <c r="CQ45" s="105"/>
    </row>
    <row r="46" spans="1:95">
      <c r="A46" s="11">
        <v>5</v>
      </c>
      <c r="B46" s="13" t="s">
        <v>24</v>
      </c>
      <c r="C46" s="14" t="s">
        <v>5</v>
      </c>
      <c r="D46" s="14" t="s">
        <v>8</v>
      </c>
      <c r="E46" s="15">
        <f t="shared" si="29"/>
        <v>59</v>
      </c>
      <c r="F46" s="39">
        <v>4</v>
      </c>
      <c r="G46" s="40">
        <v>3</v>
      </c>
      <c r="H46" s="40">
        <v>2</v>
      </c>
      <c r="I46" s="40">
        <v>2</v>
      </c>
      <c r="J46" s="40">
        <v>2</v>
      </c>
      <c r="K46" s="40"/>
      <c r="L46" s="41"/>
      <c r="M46" s="104">
        <f t="shared" ref="M46" si="52">G46+H46+I46+J46+K46+L46+F46</f>
        <v>13</v>
      </c>
      <c r="N46" s="105"/>
      <c r="O46" s="39">
        <v>3</v>
      </c>
      <c r="P46" s="40">
        <v>3</v>
      </c>
      <c r="Q46" s="40">
        <v>2</v>
      </c>
      <c r="R46" s="40">
        <v>2</v>
      </c>
      <c r="S46" s="40">
        <v>1</v>
      </c>
      <c r="T46" s="40">
        <v>4</v>
      </c>
      <c r="U46" s="41"/>
      <c r="V46" s="104">
        <f t="shared" ref="V46" si="53">P46+Q46+R46+S46+T46+U46+O46</f>
        <v>15</v>
      </c>
      <c r="W46" s="105"/>
      <c r="X46" s="39">
        <v>4</v>
      </c>
      <c r="Y46" s="40">
        <v>3</v>
      </c>
      <c r="Z46" s="40">
        <v>3</v>
      </c>
      <c r="AA46" s="40">
        <v>3</v>
      </c>
      <c r="AB46" s="40">
        <v>1</v>
      </c>
      <c r="AC46" s="40">
        <v>1</v>
      </c>
      <c r="AD46" s="41"/>
      <c r="AE46" s="104">
        <f t="shared" ref="AE46" si="54">Y46+Z46+AA46+AB46+AC46+AD46+X46</f>
        <v>15</v>
      </c>
      <c r="AF46" s="105"/>
      <c r="AG46" s="39">
        <v>1</v>
      </c>
      <c r="AH46" s="40"/>
      <c r="AI46" s="40"/>
      <c r="AJ46" s="40"/>
      <c r="AK46" s="40"/>
      <c r="AL46" s="40"/>
      <c r="AM46" s="41"/>
      <c r="AN46" s="104">
        <f t="shared" ref="AN46" si="55">AH46+AI46+AJ46+AK46+AL46+AM46+AG46</f>
        <v>1</v>
      </c>
      <c r="AO46" s="105"/>
      <c r="AP46" s="39">
        <v>4</v>
      </c>
      <c r="AQ46" s="40">
        <v>2</v>
      </c>
      <c r="AR46" s="40">
        <v>1</v>
      </c>
      <c r="AS46" s="40"/>
      <c r="AT46" s="40"/>
      <c r="AU46" s="40"/>
      <c r="AV46" s="41"/>
      <c r="AW46" s="104">
        <f t="shared" ref="AW46" si="56">AQ46+AR46+AS46+AT46+AU46+AV46+AP46</f>
        <v>7</v>
      </c>
      <c r="AX46" s="105"/>
      <c r="AY46" s="39">
        <v>4</v>
      </c>
      <c r="AZ46" s="40">
        <v>3</v>
      </c>
      <c r="BA46" s="40">
        <v>1</v>
      </c>
      <c r="BB46" s="40"/>
      <c r="BC46" s="40"/>
      <c r="BD46" s="40"/>
      <c r="BE46" s="41"/>
      <c r="BF46" s="104">
        <f t="shared" ref="BF46" si="57">AZ46+BA46+BB46+BC46+BD46+BE46+AY46</f>
        <v>8</v>
      </c>
      <c r="BG46" s="105"/>
      <c r="BH46" s="39"/>
      <c r="BI46" s="40"/>
      <c r="BJ46" s="40"/>
      <c r="BK46" s="40"/>
      <c r="BL46" s="40"/>
      <c r="BM46" s="40"/>
      <c r="BN46" s="41"/>
      <c r="BO46" s="104">
        <f t="shared" ref="BO46" si="58">BI46+BJ46+BK46+BL46+BM46+BN46+BH46</f>
        <v>0</v>
      </c>
      <c r="BP46" s="105"/>
      <c r="BQ46" s="39"/>
      <c r="BR46" s="40">
        <f t="shared" ref="BR46" si="59">COUNTIF(F46:BN46,"1")</f>
        <v>7</v>
      </c>
      <c r="BS46" s="40">
        <f t="shared" ref="BS46" si="60">COUNTIF(F46:BN46,"2")</f>
        <v>6</v>
      </c>
      <c r="BT46" s="40">
        <f t="shared" ref="BT46" si="61">COUNTIF(F46:BN46,"3")</f>
        <v>7</v>
      </c>
      <c r="BU46" s="40">
        <f t="shared" ref="BU46" si="62">COUNTIF(F46:BN46,"4")</f>
        <v>5</v>
      </c>
      <c r="BV46" s="40">
        <f t="shared" ref="BV46" si="63">COUNTIF(F46:BN46,"5")</f>
        <v>0</v>
      </c>
      <c r="BW46" s="41">
        <f t="shared" ref="BW46" si="64">COUNTIF(F46:BN46,"0")</f>
        <v>0</v>
      </c>
      <c r="BX46" s="104">
        <f t="shared" ref="BX46" si="65">M46+V46+AE46+AN46+AW46+BF46+BO46</f>
        <v>59</v>
      </c>
      <c r="BY46" s="105"/>
      <c r="BZ46" s="39"/>
      <c r="CA46" s="40">
        <v>20</v>
      </c>
      <c r="CB46" s="40">
        <v>21</v>
      </c>
      <c r="CC46" s="40">
        <f>16+18</f>
        <v>34</v>
      </c>
      <c r="CD46" s="40">
        <f>26+6</f>
        <v>32</v>
      </c>
      <c r="CE46" s="40"/>
      <c r="CF46" s="41"/>
      <c r="CG46" s="104">
        <f t="shared" ref="CG46" si="66">SUM(BZ46:CF46)</f>
        <v>107</v>
      </c>
      <c r="CH46" s="105"/>
      <c r="CI46" s="39"/>
      <c r="CJ46" s="40">
        <f t="shared" ref="CJ46" si="67">BR46*2.5</f>
        <v>17.5</v>
      </c>
      <c r="CK46" s="40">
        <f t="shared" ref="CK46" si="68">BS46*3.5</f>
        <v>21</v>
      </c>
      <c r="CL46" s="40">
        <f t="shared" ref="CL46" si="69">BT46*4.5</f>
        <v>31.5</v>
      </c>
      <c r="CM46" s="40">
        <f t="shared" ref="CM46" si="70">BU46*5.5</f>
        <v>27.5</v>
      </c>
      <c r="CN46" s="40">
        <f t="shared" ref="CN46" si="71">BV46*6.5</f>
        <v>0</v>
      </c>
      <c r="CO46" s="41">
        <f t="shared" ref="CO46" si="72">BW46*10.5</f>
        <v>0</v>
      </c>
      <c r="CP46" s="104">
        <f t="shared" ref="CP46" si="73">SUM(CJ46:CO46)</f>
        <v>97.5</v>
      </c>
      <c r="CQ46" s="105"/>
    </row>
    <row r="47" spans="1:95">
      <c r="A47" s="11">
        <v>6</v>
      </c>
      <c r="B47" s="13" t="s">
        <v>51</v>
      </c>
      <c r="C47" s="14" t="s">
        <v>52</v>
      </c>
      <c r="D47" s="14" t="s">
        <v>10</v>
      </c>
      <c r="E47" s="15">
        <f t="shared" si="29"/>
        <v>66</v>
      </c>
      <c r="F47" s="42">
        <v>4</v>
      </c>
      <c r="G47" s="43">
        <v>1</v>
      </c>
      <c r="H47" s="43"/>
      <c r="I47" s="43"/>
      <c r="J47" s="43"/>
      <c r="K47" s="43"/>
      <c r="L47" s="44"/>
      <c r="M47" s="104">
        <f t="shared" ref="M47" si="74">G47+H47+I47+J47+K47+L47+F47</f>
        <v>5</v>
      </c>
      <c r="N47" s="105"/>
      <c r="O47" s="42">
        <v>1</v>
      </c>
      <c r="P47" s="43">
        <v>4</v>
      </c>
      <c r="Q47" s="43">
        <v>4</v>
      </c>
      <c r="R47" s="43">
        <v>1</v>
      </c>
      <c r="S47" s="43">
        <v>3</v>
      </c>
      <c r="T47" s="43">
        <v>2</v>
      </c>
      <c r="U47" s="44"/>
      <c r="V47" s="104">
        <f t="shared" ref="V47" si="75">P47+Q47+R47+S47+T47+U47+O47</f>
        <v>15</v>
      </c>
      <c r="W47" s="105"/>
      <c r="X47" s="42">
        <v>4</v>
      </c>
      <c r="Y47" s="43">
        <v>4</v>
      </c>
      <c r="Z47" s="43">
        <v>3</v>
      </c>
      <c r="AA47" s="43">
        <v>1</v>
      </c>
      <c r="AB47" s="43">
        <v>1</v>
      </c>
      <c r="AC47" s="43">
        <v>1</v>
      </c>
      <c r="AD47" s="44"/>
      <c r="AE47" s="104">
        <f t="shared" ref="AE47" si="76">Y47+Z47+AA47+AB47+AC47+AD47+X47</f>
        <v>14</v>
      </c>
      <c r="AF47" s="105"/>
      <c r="AG47" s="42">
        <v>1</v>
      </c>
      <c r="AH47" s="43">
        <v>2</v>
      </c>
      <c r="AI47" s="43">
        <v>3</v>
      </c>
      <c r="AJ47" s="43">
        <v>4</v>
      </c>
      <c r="AK47" s="43"/>
      <c r="AL47" s="43"/>
      <c r="AM47" s="44"/>
      <c r="AN47" s="104">
        <f t="shared" ref="AN47" si="77">AH47+AI47+AJ47+AK47+AL47+AM47+AG47</f>
        <v>10</v>
      </c>
      <c r="AO47" s="105"/>
      <c r="AP47" s="42">
        <v>4</v>
      </c>
      <c r="AQ47" s="43"/>
      <c r="AR47" s="43"/>
      <c r="AS47" s="43"/>
      <c r="AT47" s="43"/>
      <c r="AU47" s="43"/>
      <c r="AV47" s="44"/>
      <c r="AW47" s="104">
        <f t="shared" ref="AW47" si="78">AQ47+AR47+AS47+AT47+AU47+AV47+AP47</f>
        <v>4</v>
      </c>
      <c r="AX47" s="105"/>
      <c r="AY47" s="42">
        <v>5</v>
      </c>
      <c r="AZ47" s="43">
        <v>4</v>
      </c>
      <c r="BA47" s="43">
        <v>2</v>
      </c>
      <c r="BB47" s="43">
        <v>1</v>
      </c>
      <c r="BC47" s="43"/>
      <c r="BD47" s="43"/>
      <c r="BE47" s="44"/>
      <c r="BF47" s="104">
        <f t="shared" ref="BF47" si="79">AZ47+BA47+BB47+BC47+BD47+BE47+AY47</f>
        <v>12</v>
      </c>
      <c r="BG47" s="105"/>
      <c r="BH47" s="42">
        <v>4</v>
      </c>
      <c r="BI47" s="43">
        <v>2</v>
      </c>
      <c r="BJ47" s="43"/>
      <c r="BK47" s="43"/>
      <c r="BL47" s="43"/>
      <c r="BM47" s="43"/>
      <c r="BN47" s="44"/>
      <c r="BO47" s="104">
        <f t="shared" ref="BO47" si="80">BI47+BJ47+BK47+BL47+BM47+BN47+BH47</f>
        <v>6</v>
      </c>
      <c r="BP47" s="105"/>
      <c r="BQ47" s="42"/>
      <c r="BR47" s="40">
        <f t="shared" ref="BR47" si="81">COUNTIF(F47:BN47,"1")</f>
        <v>8</v>
      </c>
      <c r="BS47" s="40">
        <f t="shared" ref="BS47" si="82">COUNTIF(F47:BN47,"2")</f>
        <v>4</v>
      </c>
      <c r="BT47" s="40">
        <f t="shared" ref="BT47" si="83">COUNTIF(F47:BN47,"3")</f>
        <v>3</v>
      </c>
      <c r="BU47" s="40">
        <f t="shared" ref="BU47" si="84">COUNTIF(F47:BN47,"4")</f>
        <v>10</v>
      </c>
      <c r="BV47" s="40">
        <f t="shared" ref="BV47" si="85">COUNTIF(F47:BN47,"5")</f>
        <v>2</v>
      </c>
      <c r="BW47" s="41">
        <f t="shared" ref="BW47" si="86">COUNTIF(F47:BN47,"0")</f>
        <v>0</v>
      </c>
      <c r="BX47" s="104">
        <f t="shared" ref="BX47" si="87">M47+V47+AE47+AN47+AW47+BF47+BO47</f>
        <v>66</v>
      </c>
      <c r="BY47" s="105"/>
      <c r="BZ47" s="42"/>
      <c r="CA47" s="43">
        <v>24</v>
      </c>
      <c r="CB47" s="43">
        <v>9</v>
      </c>
      <c r="CC47" s="43">
        <v>7</v>
      </c>
      <c r="CD47" s="43">
        <f>23+22</f>
        <v>45</v>
      </c>
      <c r="CE47" s="43">
        <v>9</v>
      </c>
      <c r="CF47" s="44"/>
      <c r="CG47" s="104">
        <f t="shared" ref="CG47" si="88">SUM(BZ47:CF47)</f>
        <v>94</v>
      </c>
      <c r="CH47" s="105"/>
      <c r="CI47" s="42"/>
      <c r="CJ47" s="40">
        <f t="shared" ref="CJ47" si="89">BR47*2.5</f>
        <v>20</v>
      </c>
      <c r="CK47" s="40">
        <f t="shared" ref="CK47" si="90">BS47*3.5</f>
        <v>14</v>
      </c>
      <c r="CL47" s="40">
        <f t="shared" ref="CL47" si="91">BT47*4.5</f>
        <v>13.5</v>
      </c>
      <c r="CM47" s="40">
        <f t="shared" ref="CM47" si="92">BU47*5.5</f>
        <v>55</v>
      </c>
      <c r="CN47" s="40">
        <f t="shared" ref="CN47" si="93">BV47*6.5</f>
        <v>13</v>
      </c>
      <c r="CO47" s="41">
        <f t="shared" ref="CO47" si="94">BW47*10.5</f>
        <v>0</v>
      </c>
      <c r="CP47" s="104">
        <f t="shared" ref="CP47" si="95">SUM(CJ47:CO47)</f>
        <v>115.5</v>
      </c>
      <c r="CQ47" s="105"/>
    </row>
    <row r="49" spans="1:92">
      <c r="A49" t="s">
        <v>67</v>
      </c>
    </row>
    <row r="50" spans="1:92">
      <c r="A50" s="96"/>
      <c r="B50" s="99" t="s">
        <v>59</v>
      </c>
      <c r="C50" s="97">
        <v>1</v>
      </c>
      <c r="D50" s="98"/>
      <c r="E50" s="98"/>
      <c r="F50" s="98"/>
      <c r="G50" s="98"/>
      <c r="H50" s="98"/>
      <c r="I50" s="98"/>
      <c r="J50" s="98"/>
      <c r="K50" s="98"/>
      <c r="L50" s="97">
        <v>2</v>
      </c>
      <c r="M50" s="98"/>
      <c r="N50" s="98"/>
      <c r="O50" s="98"/>
      <c r="P50" s="98"/>
      <c r="Q50" s="98"/>
      <c r="R50" s="98"/>
      <c r="S50" s="98"/>
      <c r="T50" s="98"/>
      <c r="U50" s="97">
        <v>3</v>
      </c>
      <c r="V50" s="98"/>
      <c r="W50" s="98"/>
      <c r="X50" s="98"/>
      <c r="Y50" s="98"/>
      <c r="Z50" s="98"/>
      <c r="AA50" s="98"/>
      <c r="AB50" s="98"/>
      <c r="AC50" s="98"/>
      <c r="AD50" s="97">
        <v>4</v>
      </c>
      <c r="AE50" s="98"/>
      <c r="AF50" s="98"/>
      <c r="AG50" s="98"/>
      <c r="AH50" s="98"/>
      <c r="AI50" s="98"/>
      <c r="AJ50" s="98"/>
      <c r="AK50" s="98"/>
      <c r="AL50" s="98"/>
      <c r="AM50" s="97">
        <v>5</v>
      </c>
      <c r="AN50" s="98"/>
      <c r="AO50" s="98"/>
      <c r="AP50" s="98"/>
      <c r="AQ50" s="98"/>
      <c r="AR50" s="98"/>
      <c r="AS50" s="98"/>
      <c r="AT50" s="98"/>
      <c r="AU50" s="98"/>
      <c r="AV50" s="97">
        <v>6</v>
      </c>
      <c r="AW50" s="98"/>
      <c r="AX50" s="98"/>
      <c r="AY50" s="98"/>
      <c r="AZ50" s="98"/>
      <c r="BA50" s="98"/>
      <c r="BB50" s="98"/>
      <c r="BC50" s="98"/>
      <c r="BD50" s="98"/>
      <c r="BE50" s="97">
        <v>7</v>
      </c>
      <c r="BF50" s="98"/>
      <c r="BG50" s="98"/>
      <c r="BH50" s="98"/>
      <c r="BI50" s="98"/>
      <c r="BJ50" s="98"/>
      <c r="BK50" s="98"/>
      <c r="BL50" s="98"/>
      <c r="BM50" s="98"/>
      <c r="BN50" s="97" t="s">
        <v>39</v>
      </c>
      <c r="BO50" s="98"/>
      <c r="BP50" s="98"/>
      <c r="BQ50" s="98"/>
      <c r="BR50" s="98"/>
      <c r="BS50" s="98"/>
      <c r="BT50" s="98"/>
      <c r="BU50" s="98"/>
      <c r="BV50" s="98"/>
      <c r="BW50" s="97" t="s">
        <v>40</v>
      </c>
      <c r="BX50" s="98"/>
      <c r="BY50" s="98"/>
      <c r="BZ50" s="98"/>
      <c r="CA50" s="98"/>
      <c r="CB50" s="98"/>
      <c r="CC50" s="98"/>
      <c r="CD50" s="98"/>
      <c r="CE50" s="98"/>
      <c r="CF50" s="97" t="s">
        <v>41</v>
      </c>
      <c r="CG50" s="98"/>
      <c r="CH50" s="98"/>
      <c r="CI50" s="98"/>
      <c r="CJ50" s="98"/>
      <c r="CK50" s="98"/>
      <c r="CL50" s="98"/>
      <c r="CM50" s="98"/>
      <c r="CN50" s="98"/>
    </row>
    <row r="51" spans="1:92">
      <c r="A51" s="96"/>
      <c r="B51" s="99"/>
      <c r="C51" s="35">
        <v>1</v>
      </c>
      <c r="D51" s="35">
        <v>2</v>
      </c>
      <c r="E51" s="35">
        <v>3</v>
      </c>
      <c r="F51" s="35">
        <v>4</v>
      </c>
      <c r="G51" s="35">
        <v>5</v>
      </c>
      <c r="H51" s="35">
        <v>6</v>
      </c>
      <c r="I51" s="37" t="s">
        <v>60</v>
      </c>
      <c r="J51" s="94" t="s">
        <v>4</v>
      </c>
      <c r="K51" s="95">
        <v>9</v>
      </c>
      <c r="L51" s="35">
        <v>1</v>
      </c>
      <c r="M51" s="35">
        <v>2</v>
      </c>
      <c r="N51" s="35">
        <v>3</v>
      </c>
      <c r="O51" s="35">
        <v>4</v>
      </c>
      <c r="P51" s="35">
        <v>5</v>
      </c>
      <c r="Q51" s="35">
        <v>6</v>
      </c>
      <c r="R51" s="37" t="s">
        <v>60</v>
      </c>
      <c r="S51" s="94" t="s">
        <v>4</v>
      </c>
      <c r="T51" s="95">
        <v>9</v>
      </c>
      <c r="U51" s="35">
        <v>1</v>
      </c>
      <c r="V51" s="35">
        <v>2</v>
      </c>
      <c r="W51" s="35">
        <v>3</v>
      </c>
      <c r="X51" s="35">
        <v>4</v>
      </c>
      <c r="Y51" s="35">
        <v>5</v>
      </c>
      <c r="Z51" s="35">
        <v>6</v>
      </c>
      <c r="AA51" s="37" t="s">
        <v>60</v>
      </c>
      <c r="AB51" s="94" t="s">
        <v>4</v>
      </c>
      <c r="AC51" s="95">
        <v>9</v>
      </c>
      <c r="AD51" s="35">
        <v>1</v>
      </c>
      <c r="AE51" s="35">
        <v>2</v>
      </c>
      <c r="AF51" s="35">
        <v>3</v>
      </c>
      <c r="AG51" s="35">
        <v>4</v>
      </c>
      <c r="AH51" s="35">
        <v>5</v>
      </c>
      <c r="AI51" s="35">
        <v>6</v>
      </c>
      <c r="AJ51" s="37" t="s">
        <v>60</v>
      </c>
      <c r="AK51" s="94" t="s">
        <v>4</v>
      </c>
      <c r="AL51" s="95">
        <v>9</v>
      </c>
      <c r="AM51" s="35">
        <v>1</v>
      </c>
      <c r="AN51" s="35">
        <v>2</v>
      </c>
      <c r="AO51" s="35">
        <v>3</v>
      </c>
      <c r="AP51" s="35">
        <v>4</v>
      </c>
      <c r="AQ51" s="35">
        <v>5</v>
      </c>
      <c r="AR51" s="35">
        <v>6</v>
      </c>
      <c r="AS51" s="37" t="s">
        <v>60</v>
      </c>
      <c r="AT51" s="94" t="s">
        <v>4</v>
      </c>
      <c r="AU51" s="95">
        <v>9</v>
      </c>
      <c r="AV51" s="35">
        <v>1</v>
      </c>
      <c r="AW51" s="35">
        <v>2</v>
      </c>
      <c r="AX51" s="35">
        <v>3</v>
      </c>
      <c r="AY51" s="35">
        <v>4</v>
      </c>
      <c r="AZ51" s="35">
        <v>5</v>
      </c>
      <c r="BA51" s="35">
        <v>6</v>
      </c>
      <c r="BB51" s="37" t="s">
        <v>60</v>
      </c>
      <c r="BC51" s="94" t="s">
        <v>4</v>
      </c>
      <c r="BD51" s="95">
        <v>9</v>
      </c>
      <c r="BE51" s="35">
        <v>1</v>
      </c>
      <c r="BF51" s="35">
        <v>2</v>
      </c>
      <c r="BG51" s="35">
        <v>3</v>
      </c>
      <c r="BH51" s="35">
        <v>4</v>
      </c>
      <c r="BI51" s="35">
        <v>5</v>
      </c>
      <c r="BJ51" s="35">
        <v>6</v>
      </c>
      <c r="BK51" s="37" t="s">
        <v>60</v>
      </c>
      <c r="BL51" s="94" t="s">
        <v>4</v>
      </c>
      <c r="BM51" s="95">
        <v>9</v>
      </c>
      <c r="BN51" s="35">
        <v>0</v>
      </c>
      <c r="BO51" s="38" t="s">
        <v>42</v>
      </c>
      <c r="BP51" s="38" t="s">
        <v>43</v>
      </c>
      <c r="BQ51" s="38" t="s">
        <v>44</v>
      </c>
      <c r="BR51" s="38" t="s">
        <v>45</v>
      </c>
      <c r="BS51" s="38" t="s">
        <v>46</v>
      </c>
      <c r="BT51" s="37" t="s">
        <v>47</v>
      </c>
      <c r="BU51" s="94" t="s">
        <v>4</v>
      </c>
      <c r="BV51" s="95">
        <v>9</v>
      </c>
      <c r="BW51" s="35">
        <v>0</v>
      </c>
      <c r="BX51" s="38" t="s">
        <v>42</v>
      </c>
      <c r="BY51" s="38" t="s">
        <v>43</v>
      </c>
      <c r="BZ51" s="38" t="s">
        <v>44</v>
      </c>
      <c r="CA51" s="38" t="s">
        <v>45</v>
      </c>
      <c r="CB51" s="38" t="s">
        <v>46</v>
      </c>
      <c r="CC51" s="37" t="s">
        <v>47</v>
      </c>
      <c r="CD51" s="94" t="s">
        <v>4</v>
      </c>
      <c r="CE51" s="95">
        <v>9</v>
      </c>
      <c r="CF51" s="35">
        <v>0</v>
      </c>
      <c r="CG51" s="38" t="s">
        <v>42</v>
      </c>
      <c r="CH51" s="38" t="s">
        <v>43</v>
      </c>
      <c r="CI51" s="38" t="s">
        <v>44</v>
      </c>
      <c r="CJ51" s="38" t="s">
        <v>45</v>
      </c>
      <c r="CK51" s="38" t="s">
        <v>46</v>
      </c>
      <c r="CL51" s="37" t="s">
        <v>47</v>
      </c>
      <c r="CM51" s="94" t="s">
        <v>4</v>
      </c>
      <c r="CN51" s="95">
        <v>9</v>
      </c>
    </row>
    <row r="52" spans="1:92">
      <c r="A52" s="38">
        <v>1</v>
      </c>
      <c r="B52" s="45" t="s">
        <v>61</v>
      </c>
      <c r="C52" s="35">
        <v>5</v>
      </c>
      <c r="D52" s="38">
        <v>4</v>
      </c>
      <c r="E52" s="38">
        <v>3</v>
      </c>
      <c r="F52" s="38">
        <v>2</v>
      </c>
      <c r="G52" s="38">
        <v>1</v>
      </c>
      <c r="H52" s="38">
        <v>3</v>
      </c>
      <c r="I52" s="37">
        <v>2</v>
      </c>
      <c r="J52" s="94">
        <f>D52+E52+F52+G52+H52+I52+C52</f>
        <v>20</v>
      </c>
      <c r="K52" s="95"/>
      <c r="L52" s="35">
        <v>3</v>
      </c>
      <c r="M52" s="38">
        <v>3</v>
      </c>
      <c r="N52" s="38">
        <v>3</v>
      </c>
      <c r="O52" s="38">
        <v>3</v>
      </c>
      <c r="P52" s="38">
        <v>3</v>
      </c>
      <c r="Q52" s="38">
        <v>5</v>
      </c>
      <c r="R52" s="37">
        <v>4</v>
      </c>
      <c r="S52" s="94">
        <f>M52+N52+O52+P52+Q52+R52+L52</f>
        <v>24</v>
      </c>
      <c r="T52" s="95"/>
      <c r="U52" s="35">
        <v>1</v>
      </c>
      <c r="V52" s="38">
        <v>2</v>
      </c>
      <c r="W52" s="38">
        <v>3</v>
      </c>
      <c r="X52" s="38">
        <v>4</v>
      </c>
      <c r="Y52" s="38">
        <v>4</v>
      </c>
      <c r="Z52" s="38">
        <v>4</v>
      </c>
      <c r="AA52" s="37">
        <v>1</v>
      </c>
      <c r="AB52" s="94">
        <f>V52+W52+X52+Y52+Z52+AA52+U52</f>
        <v>19</v>
      </c>
      <c r="AC52" s="95"/>
      <c r="AD52" s="35">
        <v>5</v>
      </c>
      <c r="AE52" s="38">
        <v>4</v>
      </c>
      <c r="AF52" s="38">
        <v>4</v>
      </c>
      <c r="AG52" s="38">
        <v>4</v>
      </c>
      <c r="AH52" s="38">
        <v>4</v>
      </c>
      <c r="AI52" s="38">
        <v>3</v>
      </c>
      <c r="AJ52" s="37">
        <v>2</v>
      </c>
      <c r="AK52" s="94">
        <f>AE52+AF52+AG52+AH52+AI52+AJ52+AD52</f>
        <v>26</v>
      </c>
      <c r="AL52" s="95"/>
      <c r="AM52" s="35">
        <v>5</v>
      </c>
      <c r="AN52" s="38">
        <v>5</v>
      </c>
      <c r="AO52" s="38">
        <v>3</v>
      </c>
      <c r="AP52" s="38"/>
      <c r="AQ52" s="38"/>
      <c r="AR52" s="38"/>
      <c r="AS52" s="37"/>
      <c r="AT52" s="94">
        <f>AN52+AO52+AP52+AQ52+AR52+AS52+AM52</f>
        <v>13</v>
      </c>
      <c r="AU52" s="95"/>
      <c r="AV52" s="35">
        <v>4</v>
      </c>
      <c r="AW52" s="38">
        <v>5</v>
      </c>
      <c r="AX52" s="38">
        <v>3</v>
      </c>
      <c r="AY52" s="38">
        <v>3</v>
      </c>
      <c r="AZ52" s="38">
        <v>3</v>
      </c>
      <c r="BA52" s="38">
        <v>3</v>
      </c>
      <c r="BB52" s="37"/>
      <c r="BC52" s="94">
        <f>AW52+AX52+AY52+AZ52+BA52+BB52+AV52</f>
        <v>21</v>
      </c>
      <c r="BD52" s="95"/>
      <c r="BE52" s="35">
        <v>4</v>
      </c>
      <c r="BF52" s="38">
        <v>5</v>
      </c>
      <c r="BG52" s="38">
        <v>4</v>
      </c>
      <c r="BH52" s="38">
        <v>5</v>
      </c>
      <c r="BI52" s="38">
        <v>4</v>
      </c>
      <c r="BJ52" s="38"/>
      <c r="BK52" s="37"/>
      <c r="BL52" s="94">
        <f>BF52+BG52+BH52+BI52+BJ52+BK52+BE52</f>
        <v>22</v>
      </c>
      <c r="BM52" s="95"/>
      <c r="BN52" s="35"/>
      <c r="BO52" s="38">
        <f t="shared" ref="BO52:BO57" si="96">COUNTIF(C52:BK52,"1")</f>
        <v>3</v>
      </c>
      <c r="BP52" s="38">
        <f t="shared" ref="BP52:BP57" si="97">COUNTIF(C52:BK52,"2")</f>
        <v>4</v>
      </c>
      <c r="BQ52" s="38">
        <f t="shared" ref="BQ52:BQ57" si="98">COUNTIF(C52:BK52,"3")</f>
        <v>14</v>
      </c>
      <c r="BR52" s="38">
        <f t="shared" ref="BR52:BR57" si="99">COUNTIF(C52:BK52,"4")</f>
        <v>13</v>
      </c>
      <c r="BS52" s="38">
        <f t="shared" ref="BS52:BS57" si="100">COUNTIF(C52:BK52,"5")</f>
        <v>8</v>
      </c>
      <c r="BT52" s="37">
        <f t="shared" ref="BT52:BT57" si="101">COUNTIF(C52:BK52,"0")</f>
        <v>0</v>
      </c>
      <c r="BU52" s="94">
        <f t="shared" ref="BU52:BU57" si="102">J52+S52+AB52+AK52+AT52+BC52+BL52</f>
        <v>145</v>
      </c>
      <c r="BV52" s="95"/>
      <c r="BW52" s="35"/>
      <c r="BX52" s="38">
        <v>10</v>
      </c>
      <c r="BY52" s="38">
        <v>16</v>
      </c>
      <c r="BZ52" s="38">
        <f>49+18+11</f>
        <v>78</v>
      </c>
      <c r="CA52" s="38">
        <f>33+39+20</f>
        <v>92</v>
      </c>
      <c r="CB52" s="38">
        <f>23+12+15</f>
        <v>50</v>
      </c>
      <c r="CC52" s="37"/>
      <c r="CD52" s="94">
        <f>SUM(BW52:CC52)</f>
        <v>246</v>
      </c>
      <c r="CE52" s="95"/>
      <c r="CF52" s="35"/>
      <c r="CG52" s="38">
        <f>BO52*2.5</f>
        <v>7.5</v>
      </c>
      <c r="CH52" s="38">
        <f>BP52*3.5</f>
        <v>14</v>
      </c>
      <c r="CI52" s="38">
        <f>BQ52*4.5</f>
        <v>63</v>
      </c>
      <c r="CJ52" s="38">
        <f>BR52*5.5</f>
        <v>71.5</v>
      </c>
      <c r="CK52" s="38">
        <f>BS52*6.5</f>
        <v>52</v>
      </c>
      <c r="CL52" s="37">
        <f>BT52*10.5</f>
        <v>0</v>
      </c>
      <c r="CM52" s="94">
        <f>SUM(CG52:CL52)</f>
        <v>208</v>
      </c>
      <c r="CN52" s="95"/>
    </row>
    <row r="53" spans="1:92">
      <c r="A53" s="38">
        <v>2</v>
      </c>
      <c r="B53" s="46" t="s">
        <v>62</v>
      </c>
      <c r="C53" s="47">
        <v>4</v>
      </c>
      <c r="D53" s="48">
        <v>1</v>
      </c>
      <c r="E53" s="48"/>
      <c r="F53" s="48"/>
      <c r="G53" s="48"/>
      <c r="H53" s="48"/>
      <c r="I53" s="49"/>
      <c r="J53" s="94">
        <f t="shared" ref="J53:J57" si="103">D53+E53+F53+G53+H53+I53+C53</f>
        <v>5</v>
      </c>
      <c r="K53" s="95"/>
      <c r="L53" s="47">
        <v>1</v>
      </c>
      <c r="M53" s="48">
        <v>4</v>
      </c>
      <c r="N53" s="48">
        <v>4</v>
      </c>
      <c r="O53" s="48">
        <v>1</v>
      </c>
      <c r="P53" s="48">
        <v>3</v>
      </c>
      <c r="Q53" s="48">
        <v>2</v>
      </c>
      <c r="R53" s="49"/>
      <c r="S53" s="94">
        <f t="shared" ref="S53:S57" si="104">M53+N53+O53+P53+Q53+R53+L53</f>
        <v>15</v>
      </c>
      <c r="T53" s="95"/>
      <c r="U53" s="47">
        <v>4</v>
      </c>
      <c r="V53" s="48">
        <v>4</v>
      </c>
      <c r="W53" s="48">
        <v>3</v>
      </c>
      <c r="X53" s="48">
        <v>1</v>
      </c>
      <c r="Y53" s="48">
        <v>1</v>
      </c>
      <c r="Z53" s="48">
        <v>1</v>
      </c>
      <c r="AA53" s="49"/>
      <c r="AB53" s="94">
        <f t="shared" ref="AB53:AB57" si="105">V53+W53+X53+Y53+Z53+AA53+U53</f>
        <v>14</v>
      </c>
      <c r="AC53" s="95"/>
      <c r="AD53" s="47">
        <v>1</v>
      </c>
      <c r="AE53" s="48">
        <v>2</v>
      </c>
      <c r="AF53" s="48">
        <v>3</v>
      </c>
      <c r="AG53" s="48">
        <v>4</v>
      </c>
      <c r="AH53" s="48"/>
      <c r="AI53" s="48"/>
      <c r="AJ53" s="49"/>
      <c r="AK53" s="94">
        <f t="shared" ref="AK53:AK57" si="106">AE53+AF53+AG53+AH53+AI53+AJ53+AD53</f>
        <v>10</v>
      </c>
      <c r="AL53" s="95"/>
      <c r="AM53" s="47">
        <v>4</v>
      </c>
      <c r="AN53" s="48"/>
      <c r="AO53" s="48"/>
      <c r="AP53" s="48"/>
      <c r="AQ53" s="48"/>
      <c r="AR53" s="48"/>
      <c r="AS53" s="49"/>
      <c r="AT53" s="94">
        <f t="shared" ref="AT53:AT57" si="107">AN53+AO53+AP53+AQ53+AR53+AS53+AM53</f>
        <v>4</v>
      </c>
      <c r="AU53" s="95"/>
      <c r="AV53" s="47">
        <v>5</v>
      </c>
      <c r="AW53" s="48">
        <v>4</v>
      </c>
      <c r="AX53" s="48">
        <v>2</v>
      </c>
      <c r="AY53" s="48">
        <v>1</v>
      </c>
      <c r="AZ53" s="48"/>
      <c r="BA53" s="48"/>
      <c r="BB53" s="49"/>
      <c r="BC53" s="94">
        <f t="shared" ref="BC53:BC57" si="108">AW53+AX53+AY53+AZ53+BA53+BB53+AV53</f>
        <v>12</v>
      </c>
      <c r="BD53" s="95"/>
      <c r="BE53" s="47">
        <v>4</v>
      </c>
      <c r="BF53" s="48">
        <v>2</v>
      </c>
      <c r="BG53" s="48"/>
      <c r="BH53" s="48"/>
      <c r="BI53" s="48"/>
      <c r="BJ53" s="48"/>
      <c r="BK53" s="49"/>
      <c r="BL53" s="94">
        <f t="shared" ref="BL53:BL57" si="109">BF53+BG53+BH53+BI53+BJ53+BK53+BE53</f>
        <v>6</v>
      </c>
      <c r="BM53" s="95"/>
      <c r="BN53" s="47"/>
      <c r="BO53" s="50">
        <f t="shared" si="96"/>
        <v>8</v>
      </c>
      <c r="BP53" s="50">
        <f t="shared" si="97"/>
        <v>4</v>
      </c>
      <c r="BQ53" s="50">
        <f t="shared" si="98"/>
        <v>3</v>
      </c>
      <c r="BR53" s="50">
        <f t="shared" si="99"/>
        <v>10</v>
      </c>
      <c r="BS53" s="50">
        <f t="shared" si="100"/>
        <v>2</v>
      </c>
      <c r="BT53" s="51">
        <f t="shared" si="101"/>
        <v>0</v>
      </c>
      <c r="BU53" s="92">
        <f t="shared" si="102"/>
        <v>66</v>
      </c>
      <c r="BV53" s="93"/>
      <c r="BW53" s="47"/>
      <c r="BX53" s="48">
        <v>24</v>
      </c>
      <c r="BY53" s="48">
        <v>9</v>
      </c>
      <c r="BZ53" s="48">
        <v>7</v>
      </c>
      <c r="CA53" s="48">
        <f>23+22</f>
        <v>45</v>
      </c>
      <c r="CB53" s="48">
        <v>9</v>
      </c>
      <c r="CC53" s="49"/>
      <c r="CD53" s="92">
        <f t="shared" ref="CD53:CD57" si="110">SUM(BW53:CC53)</f>
        <v>94</v>
      </c>
      <c r="CE53" s="93"/>
      <c r="CF53" s="47"/>
      <c r="CG53" s="50">
        <f t="shared" ref="CG53:CG57" si="111">BO53*2.5</f>
        <v>20</v>
      </c>
      <c r="CH53" s="50">
        <f t="shared" ref="CH53:CH57" si="112">BP53*3.5</f>
        <v>14</v>
      </c>
      <c r="CI53" s="50">
        <f t="shared" ref="CI53:CI57" si="113">BQ53*4.5</f>
        <v>13.5</v>
      </c>
      <c r="CJ53" s="50">
        <f t="shared" ref="CJ53:CJ57" si="114">BR53*5.5</f>
        <v>55</v>
      </c>
      <c r="CK53" s="50">
        <f t="shared" ref="CK53:CK57" si="115">BS53*6.5</f>
        <v>13</v>
      </c>
      <c r="CL53" s="51">
        <f t="shared" ref="CL53:CL57" si="116">BT53*10.5</f>
        <v>0</v>
      </c>
      <c r="CM53" s="92">
        <f t="shared" ref="CM53:CM57" si="117">SUM(CG53:CL53)</f>
        <v>115.5</v>
      </c>
      <c r="CN53" s="93"/>
    </row>
    <row r="54" spans="1:92">
      <c r="A54" s="38">
        <v>3</v>
      </c>
      <c r="B54" s="45" t="s">
        <v>63</v>
      </c>
      <c r="C54" s="35">
        <v>4</v>
      </c>
      <c r="D54" s="38">
        <v>3</v>
      </c>
      <c r="E54" s="38">
        <v>2</v>
      </c>
      <c r="F54" s="38">
        <v>2</v>
      </c>
      <c r="G54" s="38">
        <v>2</v>
      </c>
      <c r="H54" s="38"/>
      <c r="I54" s="37"/>
      <c r="J54" s="94">
        <f t="shared" si="103"/>
        <v>13</v>
      </c>
      <c r="K54" s="95"/>
      <c r="L54" s="35">
        <v>3</v>
      </c>
      <c r="M54" s="38">
        <v>3</v>
      </c>
      <c r="N54" s="38">
        <v>2</v>
      </c>
      <c r="O54" s="38">
        <v>2</v>
      </c>
      <c r="P54" s="38">
        <v>1</v>
      </c>
      <c r="Q54" s="38">
        <v>4</v>
      </c>
      <c r="R54" s="37"/>
      <c r="S54" s="94">
        <f t="shared" si="104"/>
        <v>15</v>
      </c>
      <c r="T54" s="95"/>
      <c r="U54" s="35">
        <v>4</v>
      </c>
      <c r="V54" s="38">
        <v>3</v>
      </c>
      <c r="W54" s="38">
        <v>3</v>
      </c>
      <c r="X54" s="38">
        <v>3</v>
      </c>
      <c r="Y54" s="38">
        <v>1</v>
      </c>
      <c r="Z54" s="38">
        <v>1</v>
      </c>
      <c r="AA54" s="37"/>
      <c r="AB54" s="94">
        <f t="shared" si="105"/>
        <v>15</v>
      </c>
      <c r="AC54" s="95"/>
      <c r="AD54" s="35">
        <v>1</v>
      </c>
      <c r="AE54" s="38"/>
      <c r="AF54" s="38"/>
      <c r="AG54" s="38"/>
      <c r="AH54" s="38"/>
      <c r="AI54" s="38"/>
      <c r="AJ54" s="37"/>
      <c r="AK54" s="94">
        <f t="shared" si="106"/>
        <v>1</v>
      </c>
      <c r="AL54" s="95"/>
      <c r="AM54" s="35">
        <v>4</v>
      </c>
      <c r="AN54" s="38">
        <v>2</v>
      </c>
      <c r="AO54" s="38">
        <v>1</v>
      </c>
      <c r="AP54" s="38"/>
      <c r="AQ54" s="38"/>
      <c r="AR54" s="38"/>
      <c r="AS54" s="37"/>
      <c r="AT54" s="94">
        <f t="shared" si="107"/>
        <v>7</v>
      </c>
      <c r="AU54" s="95"/>
      <c r="AV54" s="35">
        <v>4</v>
      </c>
      <c r="AW54" s="38">
        <v>3</v>
      </c>
      <c r="AX54" s="38">
        <v>1</v>
      </c>
      <c r="AY54" s="38"/>
      <c r="AZ54" s="38"/>
      <c r="BA54" s="38"/>
      <c r="BB54" s="37"/>
      <c r="BC54" s="94">
        <f t="shared" si="108"/>
        <v>8</v>
      </c>
      <c r="BD54" s="95"/>
      <c r="BE54" s="35"/>
      <c r="BF54" s="38"/>
      <c r="BG54" s="38"/>
      <c r="BH54" s="38"/>
      <c r="BI54" s="38"/>
      <c r="BJ54" s="38"/>
      <c r="BK54" s="37"/>
      <c r="BL54" s="94">
        <f t="shared" si="109"/>
        <v>0</v>
      </c>
      <c r="BM54" s="95"/>
      <c r="BN54" s="35"/>
      <c r="BO54" s="38">
        <f t="shared" si="96"/>
        <v>7</v>
      </c>
      <c r="BP54" s="38">
        <f t="shared" si="97"/>
        <v>6</v>
      </c>
      <c r="BQ54" s="38">
        <f t="shared" si="98"/>
        <v>7</v>
      </c>
      <c r="BR54" s="38">
        <f t="shared" si="99"/>
        <v>5</v>
      </c>
      <c r="BS54" s="38">
        <f t="shared" si="100"/>
        <v>0</v>
      </c>
      <c r="BT54" s="37">
        <f t="shared" si="101"/>
        <v>0</v>
      </c>
      <c r="BU54" s="94">
        <f t="shared" si="102"/>
        <v>59</v>
      </c>
      <c r="BV54" s="95"/>
      <c r="BW54" s="35"/>
      <c r="BX54" s="38">
        <v>20</v>
      </c>
      <c r="BY54" s="38">
        <v>21</v>
      </c>
      <c r="BZ54" s="38">
        <f>16+18</f>
        <v>34</v>
      </c>
      <c r="CA54" s="38">
        <f>26+6</f>
        <v>32</v>
      </c>
      <c r="CB54" s="38"/>
      <c r="CC54" s="37"/>
      <c r="CD54" s="94">
        <f t="shared" si="110"/>
        <v>107</v>
      </c>
      <c r="CE54" s="95"/>
      <c r="CF54" s="35"/>
      <c r="CG54" s="38">
        <f t="shared" si="111"/>
        <v>17.5</v>
      </c>
      <c r="CH54" s="38">
        <f t="shared" si="112"/>
        <v>21</v>
      </c>
      <c r="CI54" s="38">
        <f t="shared" si="113"/>
        <v>31.5</v>
      </c>
      <c r="CJ54" s="38">
        <f t="shared" si="114"/>
        <v>27.5</v>
      </c>
      <c r="CK54" s="38">
        <f t="shared" si="115"/>
        <v>0</v>
      </c>
      <c r="CL54" s="37">
        <f t="shared" si="116"/>
        <v>0</v>
      </c>
      <c r="CM54" s="94">
        <f t="shared" si="117"/>
        <v>97.5</v>
      </c>
      <c r="CN54" s="95"/>
    </row>
    <row r="55" spans="1:92">
      <c r="A55" s="38">
        <v>4</v>
      </c>
      <c r="B55" s="46" t="s">
        <v>64</v>
      </c>
      <c r="C55" s="47">
        <v>3</v>
      </c>
      <c r="D55" s="48">
        <v>2</v>
      </c>
      <c r="E55" s="48">
        <v>1</v>
      </c>
      <c r="F55" s="48">
        <v>1</v>
      </c>
      <c r="G55" s="48"/>
      <c r="H55" s="48"/>
      <c r="I55" s="49"/>
      <c r="J55" s="94">
        <f t="shared" si="103"/>
        <v>7</v>
      </c>
      <c r="K55" s="95"/>
      <c r="L55" s="47">
        <v>2</v>
      </c>
      <c r="M55" s="48">
        <v>4</v>
      </c>
      <c r="N55" s="48"/>
      <c r="O55" s="48"/>
      <c r="P55" s="48"/>
      <c r="Q55" s="48"/>
      <c r="R55" s="49"/>
      <c r="S55" s="94">
        <f t="shared" si="104"/>
        <v>6</v>
      </c>
      <c r="T55" s="95"/>
      <c r="U55" s="47">
        <v>4</v>
      </c>
      <c r="V55" s="48">
        <v>4</v>
      </c>
      <c r="W55" s="48">
        <v>3</v>
      </c>
      <c r="X55" s="48">
        <v>2</v>
      </c>
      <c r="Y55" s="48">
        <v>2</v>
      </c>
      <c r="Z55" s="48"/>
      <c r="AA55" s="49"/>
      <c r="AB55" s="94">
        <f t="shared" si="105"/>
        <v>15</v>
      </c>
      <c r="AC55" s="95"/>
      <c r="AD55" s="47"/>
      <c r="AE55" s="48"/>
      <c r="AF55" s="48">
        <v>4</v>
      </c>
      <c r="AG55" s="48">
        <v>4</v>
      </c>
      <c r="AH55" s="48">
        <v>2</v>
      </c>
      <c r="AI55" s="48">
        <v>1</v>
      </c>
      <c r="AJ55" s="49"/>
      <c r="AK55" s="94">
        <f t="shared" si="106"/>
        <v>11</v>
      </c>
      <c r="AL55" s="95"/>
      <c r="AM55" s="47"/>
      <c r="AN55" s="48"/>
      <c r="AO55" s="48"/>
      <c r="AP55" s="48"/>
      <c r="AQ55" s="48"/>
      <c r="AR55" s="48"/>
      <c r="AS55" s="49"/>
      <c r="AT55" s="94">
        <f t="shared" si="107"/>
        <v>0</v>
      </c>
      <c r="AU55" s="95"/>
      <c r="AV55" s="47">
        <v>4</v>
      </c>
      <c r="AW55" s="48">
        <v>2</v>
      </c>
      <c r="AX55" s="48">
        <v>2</v>
      </c>
      <c r="AY55" s="48">
        <v>1</v>
      </c>
      <c r="AZ55" s="48">
        <v>1</v>
      </c>
      <c r="BA55" s="48">
        <v>1</v>
      </c>
      <c r="BB55" s="49"/>
      <c r="BC55" s="94">
        <f t="shared" si="108"/>
        <v>11</v>
      </c>
      <c r="BD55" s="95"/>
      <c r="BE55" s="47">
        <v>3</v>
      </c>
      <c r="BF55" s="48">
        <v>5</v>
      </c>
      <c r="BG55" s="48">
        <v>5</v>
      </c>
      <c r="BH55" s="48"/>
      <c r="BI55" s="48"/>
      <c r="BJ55" s="48"/>
      <c r="BK55" s="49"/>
      <c r="BL55" s="94">
        <f t="shared" si="109"/>
        <v>13</v>
      </c>
      <c r="BM55" s="95"/>
      <c r="BN55" s="47"/>
      <c r="BO55" s="50">
        <f t="shared" si="96"/>
        <v>6</v>
      </c>
      <c r="BP55" s="50">
        <f t="shared" si="97"/>
        <v>7</v>
      </c>
      <c r="BQ55" s="50">
        <f t="shared" si="98"/>
        <v>3</v>
      </c>
      <c r="BR55" s="50">
        <f t="shared" si="99"/>
        <v>6</v>
      </c>
      <c r="BS55" s="50">
        <f t="shared" si="100"/>
        <v>2</v>
      </c>
      <c r="BT55" s="51"/>
      <c r="BU55" s="92">
        <f t="shared" si="102"/>
        <v>63</v>
      </c>
      <c r="BV55" s="93"/>
      <c r="BW55" s="47"/>
      <c r="BX55" s="48">
        <v>16</v>
      </c>
      <c r="BY55" s="48">
        <v>24</v>
      </c>
      <c r="BZ55" s="48">
        <v>18</v>
      </c>
      <c r="CA55" s="48">
        <f>29+14</f>
        <v>43</v>
      </c>
      <c r="CB55" s="48">
        <v>7</v>
      </c>
      <c r="CC55" s="49"/>
      <c r="CD55" s="92">
        <f t="shared" si="110"/>
        <v>108</v>
      </c>
      <c r="CE55" s="93"/>
      <c r="CF55" s="47"/>
      <c r="CG55" s="50">
        <f t="shared" si="111"/>
        <v>15</v>
      </c>
      <c r="CH55" s="50">
        <f t="shared" si="112"/>
        <v>24.5</v>
      </c>
      <c r="CI55" s="50">
        <f t="shared" si="113"/>
        <v>13.5</v>
      </c>
      <c r="CJ55" s="50">
        <f t="shared" si="114"/>
        <v>33</v>
      </c>
      <c r="CK55" s="50">
        <f t="shared" si="115"/>
        <v>13</v>
      </c>
      <c r="CL55" s="51">
        <f t="shared" si="116"/>
        <v>0</v>
      </c>
      <c r="CM55" s="92">
        <f t="shared" si="117"/>
        <v>99</v>
      </c>
      <c r="CN55" s="93"/>
    </row>
    <row r="56" spans="1:92">
      <c r="A56" s="38">
        <v>5</v>
      </c>
      <c r="B56" s="45" t="s">
        <v>65</v>
      </c>
      <c r="C56" s="35">
        <v>5</v>
      </c>
      <c r="D56" s="38">
        <v>5</v>
      </c>
      <c r="E56" s="38">
        <v>4</v>
      </c>
      <c r="F56" s="38">
        <v>3</v>
      </c>
      <c r="G56" s="38">
        <v>3</v>
      </c>
      <c r="H56" s="38">
        <v>3</v>
      </c>
      <c r="I56" s="37">
        <v>2</v>
      </c>
      <c r="J56" s="94">
        <f t="shared" si="103"/>
        <v>25</v>
      </c>
      <c r="K56" s="95"/>
      <c r="L56" s="35">
        <v>5</v>
      </c>
      <c r="M56" s="38">
        <v>5</v>
      </c>
      <c r="N56" s="38">
        <v>4</v>
      </c>
      <c r="O56" s="38">
        <v>4</v>
      </c>
      <c r="P56" s="38">
        <v>4</v>
      </c>
      <c r="Q56" s="38">
        <v>4</v>
      </c>
      <c r="R56" s="37">
        <v>3</v>
      </c>
      <c r="S56" s="94">
        <f t="shared" si="104"/>
        <v>29</v>
      </c>
      <c r="T56" s="95"/>
      <c r="U56" s="35">
        <v>5</v>
      </c>
      <c r="V56" s="38">
        <v>5</v>
      </c>
      <c r="W56" s="38">
        <v>5</v>
      </c>
      <c r="X56" s="38">
        <v>5</v>
      </c>
      <c r="Y56" s="38">
        <v>5</v>
      </c>
      <c r="Z56" s="38">
        <v>4</v>
      </c>
      <c r="AA56" s="37">
        <v>3</v>
      </c>
      <c r="AB56" s="94">
        <f t="shared" si="105"/>
        <v>32</v>
      </c>
      <c r="AC56" s="95"/>
      <c r="AD56" s="35">
        <v>5</v>
      </c>
      <c r="AE56" s="38">
        <v>5</v>
      </c>
      <c r="AF56" s="38">
        <v>4</v>
      </c>
      <c r="AG56" s="38">
        <v>4</v>
      </c>
      <c r="AH56" s="38">
        <v>4</v>
      </c>
      <c r="AI56" s="38">
        <v>4</v>
      </c>
      <c r="AJ56" s="37">
        <v>4</v>
      </c>
      <c r="AK56" s="94">
        <f t="shared" si="106"/>
        <v>30</v>
      </c>
      <c r="AL56" s="95"/>
      <c r="AM56" s="35">
        <v>3</v>
      </c>
      <c r="AN56" s="38">
        <v>3</v>
      </c>
      <c r="AO56" s="38">
        <v>3</v>
      </c>
      <c r="AP56" s="38">
        <v>4</v>
      </c>
      <c r="AQ56" s="38">
        <v>4</v>
      </c>
      <c r="AR56" s="38"/>
      <c r="AS56" s="37"/>
      <c r="AT56" s="94">
        <f t="shared" si="107"/>
        <v>17</v>
      </c>
      <c r="AU56" s="95"/>
      <c r="AV56" s="35">
        <v>4</v>
      </c>
      <c r="AW56" s="38">
        <v>4</v>
      </c>
      <c r="AX56" s="38">
        <v>4</v>
      </c>
      <c r="AY56" s="38">
        <v>3</v>
      </c>
      <c r="AZ56" s="38">
        <v>3</v>
      </c>
      <c r="BA56" s="38">
        <v>2</v>
      </c>
      <c r="BB56" s="37"/>
      <c r="BC56" s="94">
        <f t="shared" si="108"/>
        <v>20</v>
      </c>
      <c r="BD56" s="95"/>
      <c r="BE56" s="35">
        <v>4</v>
      </c>
      <c r="BF56" s="38">
        <v>5</v>
      </c>
      <c r="BG56" s="38">
        <v>5</v>
      </c>
      <c r="BH56" s="38">
        <v>5</v>
      </c>
      <c r="BI56" s="38">
        <v>4</v>
      </c>
      <c r="BJ56" s="38"/>
      <c r="BK56" s="37"/>
      <c r="BL56" s="94">
        <f t="shared" si="109"/>
        <v>23</v>
      </c>
      <c r="BM56" s="95"/>
      <c r="BN56" s="35"/>
      <c r="BO56" s="38">
        <f t="shared" si="96"/>
        <v>0</v>
      </c>
      <c r="BP56" s="38">
        <f t="shared" si="97"/>
        <v>2</v>
      </c>
      <c r="BQ56" s="38">
        <f t="shared" si="98"/>
        <v>10</v>
      </c>
      <c r="BR56" s="38">
        <f t="shared" si="99"/>
        <v>18</v>
      </c>
      <c r="BS56" s="38">
        <f t="shared" si="100"/>
        <v>14</v>
      </c>
      <c r="BT56" s="37">
        <f t="shared" si="101"/>
        <v>0</v>
      </c>
      <c r="BU56" s="94">
        <f>J56+S56+AB56+AK56+AT56+BC56+BL56</f>
        <v>176</v>
      </c>
      <c r="BV56" s="95"/>
      <c r="BW56" s="35"/>
      <c r="BX56" s="38"/>
      <c r="BY56" s="38">
        <v>9</v>
      </c>
      <c r="BZ56" s="38">
        <f>12+20+3</f>
        <v>35</v>
      </c>
      <c r="CA56" s="38">
        <f>31+34+24+9</f>
        <v>98</v>
      </c>
      <c r="CB56" s="38">
        <f>32+16+19+25+20</f>
        <v>112</v>
      </c>
      <c r="CC56" s="37"/>
      <c r="CD56" s="94">
        <f t="shared" si="110"/>
        <v>254</v>
      </c>
      <c r="CE56" s="95"/>
      <c r="CF56" s="35"/>
      <c r="CG56" s="38">
        <f t="shared" si="111"/>
        <v>0</v>
      </c>
      <c r="CH56" s="38">
        <f t="shared" si="112"/>
        <v>7</v>
      </c>
      <c r="CI56" s="38">
        <f t="shared" si="113"/>
        <v>45</v>
      </c>
      <c r="CJ56" s="38">
        <f t="shared" si="114"/>
        <v>99</v>
      </c>
      <c r="CK56" s="38">
        <f t="shared" si="115"/>
        <v>91</v>
      </c>
      <c r="CL56" s="37">
        <f t="shared" si="116"/>
        <v>0</v>
      </c>
      <c r="CM56" s="94">
        <f t="shared" si="117"/>
        <v>242</v>
      </c>
      <c r="CN56" s="95"/>
    </row>
    <row r="57" spans="1:92">
      <c r="A57" s="38">
        <v>6</v>
      </c>
      <c r="B57" s="46" t="s">
        <v>66</v>
      </c>
      <c r="C57" s="47">
        <v>3</v>
      </c>
      <c r="D57" s="48">
        <v>1</v>
      </c>
      <c r="E57" s="48"/>
      <c r="F57" s="48"/>
      <c r="G57" s="48"/>
      <c r="H57" s="48"/>
      <c r="I57" s="49"/>
      <c r="J57" s="94">
        <f t="shared" si="103"/>
        <v>4</v>
      </c>
      <c r="K57" s="95"/>
      <c r="L57" s="47">
        <v>4</v>
      </c>
      <c r="M57" s="48">
        <v>4</v>
      </c>
      <c r="N57" s="48">
        <v>3</v>
      </c>
      <c r="O57" s="48">
        <v>3</v>
      </c>
      <c r="P57" s="48">
        <v>3</v>
      </c>
      <c r="Q57" s="48">
        <v>2</v>
      </c>
      <c r="R57" s="49">
        <v>2</v>
      </c>
      <c r="S57" s="94">
        <f t="shared" si="104"/>
        <v>21</v>
      </c>
      <c r="T57" s="95"/>
      <c r="U57" s="47">
        <v>4</v>
      </c>
      <c r="V57" s="48">
        <v>3</v>
      </c>
      <c r="W57" s="48">
        <v>3</v>
      </c>
      <c r="X57" s="48">
        <v>3</v>
      </c>
      <c r="Y57" s="48">
        <v>3</v>
      </c>
      <c r="Z57" s="48">
        <v>3</v>
      </c>
      <c r="AA57" s="49"/>
      <c r="AB57" s="94">
        <f t="shared" si="105"/>
        <v>19</v>
      </c>
      <c r="AC57" s="95"/>
      <c r="AD57" s="47">
        <v>5</v>
      </c>
      <c r="AE57" s="48">
        <v>5</v>
      </c>
      <c r="AF57" s="48">
        <v>4</v>
      </c>
      <c r="AG57" s="48">
        <v>4</v>
      </c>
      <c r="AH57" s="48">
        <v>2</v>
      </c>
      <c r="AI57" s="48">
        <v>1</v>
      </c>
      <c r="AJ57" s="49"/>
      <c r="AK57" s="94">
        <f t="shared" si="106"/>
        <v>21</v>
      </c>
      <c r="AL57" s="95"/>
      <c r="AM57" s="47">
        <v>5</v>
      </c>
      <c r="AN57" s="48">
        <v>4</v>
      </c>
      <c r="AO57" s="48">
        <v>1</v>
      </c>
      <c r="AP57" s="48"/>
      <c r="AQ57" s="48"/>
      <c r="AR57" s="48"/>
      <c r="AS57" s="49"/>
      <c r="AT57" s="94">
        <f t="shared" si="107"/>
        <v>10</v>
      </c>
      <c r="AU57" s="95"/>
      <c r="AV57" s="47">
        <v>2</v>
      </c>
      <c r="AW57" s="48">
        <v>2</v>
      </c>
      <c r="AX57" s="48">
        <v>1</v>
      </c>
      <c r="AY57" s="48">
        <v>1</v>
      </c>
      <c r="AZ57" s="48"/>
      <c r="BA57" s="48"/>
      <c r="BB57" s="49"/>
      <c r="BC57" s="94">
        <f t="shared" si="108"/>
        <v>6</v>
      </c>
      <c r="BD57" s="95"/>
      <c r="BE57" s="47">
        <v>5</v>
      </c>
      <c r="BF57" s="48">
        <v>1</v>
      </c>
      <c r="BG57" s="48"/>
      <c r="BH57" s="48"/>
      <c r="BI57" s="48"/>
      <c r="BJ57" s="48"/>
      <c r="BK57" s="49"/>
      <c r="BL57" s="94">
        <f t="shared" si="109"/>
        <v>6</v>
      </c>
      <c r="BM57" s="95"/>
      <c r="BN57" s="47"/>
      <c r="BO57" s="50">
        <f t="shared" si="96"/>
        <v>6</v>
      </c>
      <c r="BP57" s="50">
        <f t="shared" si="97"/>
        <v>5</v>
      </c>
      <c r="BQ57" s="50">
        <f t="shared" si="98"/>
        <v>9</v>
      </c>
      <c r="BR57" s="50">
        <f t="shared" si="99"/>
        <v>7</v>
      </c>
      <c r="BS57" s="50">
        <f t="shared" si="100"/>
        <v>4</v>
      </c>
      <c r="BT57" s="51">
        <f t="shared" si="101"/>
        <v>0</v>
      </c>
      <c r="BU57" s="92">
        <f t="shared" si="102"/>
        <v>87</v>
      </c>
      <c r="BV57" s="93"/>
      <c r="BW57" s="47"/>
      <c r="BX57" s="48">
        <v>19</v>
      </c>
      <c r="BY57" s="48">
        <v>25</v>
      </c>
      <c r="BZ57" s="48">
        <f>16+15+8</f>
        <v>39</v>
      </c>
      <c r="CA57" s="48">
        <f>27+12</f>
        <v>39</v>
      </c>
      <c r="CB57" s="48">
        <v>25</v>
      </c>
      <c r="CC57" s="49"/>
      <c r="CD57" s="92">
        <f t="shared" si="110"/>
        <v>147</v>
      </c>
      <c r="CE57" s="93"/>
      <c r="CF57" s="47"/>
      <c r="CG57" s="50">
        <f t="shared" si="111"/>
        <v>15</v>
      </c>
      <c r="CH57" s="50">
        <f t="shared" si="112"/>
        <v>17.5</v>
      </c>
      <c r="CI57" s="50">
        <f t="shared" si="113"/>
        <v>40.5</v>
      </c>
      <c r="CJ57" s="50">
        <f t="shared" si="114"/>
        <v>38.5</v>
      </c>
      <c r="CK57" s="50">
        <f t="shared" si="115"/>
        <v>26</v>
      </c>
      <c r="CL57" s="51">
        <f t="shared" si="116"/>
        <v>0</v>
      </c>
      <c r="CM57" s="92">
        <f t="shared" si="117"/>
        <v>137.5</v>
      </c>
      <c r="CN57" s="93"/>
    </row>
  </sheetData>
  <mergeCells count="186">
    <mergeCell ref="M46:N46"/>
    <mergeCell ref="CP44:CQ44"/>
    <mergeCell ref="A30:A31"/>
    <mergeCell ref="B30:B31"/>
    <mergeCell ref="C30:C31"/>
    <mergeCell ref="D30:D31"/>
    <mergeCell ref="E30:E31"/>
    <mergeCell ref="M1:R1"/>
    <mergeCell ref="BX47:BY47"/>
    <mergeCell ref="CG47:CH47"/>
    <mergeCell ref="CP47:CQ47"/>
    <mergeCell ref="E40:E41"/>
    <mergeCell ref="BX46:BY46"/>
    <mergeCell ref="CG46:CH46"/>
    <mergeCell ref="CP46:CQ46"/>
    <mergeCell ref="M47:N47"/>
    <mergeCell ref="V47:W47"/>
    <mergeCell ref="AE47:AF47"/>
    <mergeCell ref="AN47:AO47"/>
    <mergeCell ref="AW47:AX47"/>
    <mergeCell ref="BF47:BG47"/>
    <mergeCell ref="BO47:BP47"/>
    <mergeCell ref="BX45:BY45"/>
    <mergeCell ref="CG45:CH45"/>
    <mergeCell ref="CP45:CQ45"/>
    <mergeCell ref="CG43:CH43"/>
    <mergeCell ref="V46:W46"/>
    <mergeCell ref="AE46:AF46"/>
    <mergeCell ref="AN46:AO46"/>
    <mergeCell ref="AW46:AX46"/>
    <mergeCell ref="BF46:BG46"/>
    <mergeCell ref="BO46:BP46"/>
    <mergeCell ref="BX44:BY44"/>
    <mergeCell ref="CG44:CH44"/>
    <mergeCell ref="BO43:BP43"/>
    <mergeCell ref="CP43:CQ43"/>
    <mergeCell ref="M45:N45"/>
    <mergeCell ref="V45:W45"/>
    <mergeCell ref="AE45:AF45"/>
    <mergeCell ref="AN45:AO45"/>
    <mergeCell ref="AW45:AX45"/>
    <mergeCell ref="BF45:BG45"/>
    <mergeCell ref="BO45:BP45"/>
    <mergeCell ref="BX43:BY43"/>
    <mergeCell ref="M42:N42"/>
    <mergeCell ref="V42:W42"/>
    <mergeCell ref="AE42:AF42"/>
    <mergeCell ref="AN42:AO42"/>
    <mergeCell ref="AW42:AX42"/>
    <mergeCell ref="BF42:BG42"/>
    <mergeCell ref="BO42:BP42"/>
    <mergeCell ref="M44:N44"/>
    <mergeCell ref="V44:W44"/>
    <mergeCell ref="AE44:AF44"/>
    <mergeCell ref="AN44:AO44"/>
    <mergeCell ref="AW44:AX44"/>
    <mergeCell ref="BF44:BG44"/>
    <mergeCell ref="BO44:BP44"/>
    <mergeCell ref="BX42:BY42"/>
    <mergeCell ref="CG42:CH42"/>
    <mergeCell ref="CP42:CQ42"/>
    <mergeCell ref="M43:N43"/>
    <mergeCell ref="V43:W43"/>
    <mergeCell ref="AE43:AF43"/>
    <mergeCell ref="AN43:AO43"/>
    <mergeCell ref="AW43:AX43"/>
    <mergeCell ref="BF43:BG43"/>
    <mergeCell ref="BQ40:BY40"/>
    <mergeCell ref="BZ40:CH40"/>
    <mergeCell ref="CI40:CQ40"/>
    <mergeCell ref="M41:N41"/>
    <mergeCell ref="V41:W41"/>
    <mergeCell ref="AE41:AF41"/>
    <mergeCell ref="AN41:AO41"/>
    <mergeCell ref="AW41:AX41"/>
    <mergeCell ref="BF41:BG41"/>
    <mergeCell ref="BO41:BP41"/>
    <mergeCell ref="AY40:BG40"/>
    <mergeCell ref="BH40:BP40"/>
    <mergeCell ref="BX41:BY41"/>
    <mergeCell ref="CG41:CH41"/>
    <mergeCell ref="CP41:CQ41"/>
    <mergeCell ref="A40:A41"/>
    <mergeCell ref="B40:B41"/>
    <mergeCell ref="C40:C41"/>
    <mergeCell ref="D40:D41"/>
    <mergeCell ref="F40:N40"/>
    <mergeCell ref="O40:W40"/>
    <mergeCell ref="X40:AF40"/>
    <mergeCell ref="AG40:AO40"/>
    <mergeCell ref="AP40:AX40"/>
    <mergeCell ref="T1:W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CM52:CN52"/>
    <mergeCell ref="J53:K53"/>
    <mergeCell ref="S53:T53"/>
    <mergeCell ref="AB53:AC53"/>
    <mergeCell ref="AK54:AL54"/>
    <mergeCell ref="J54:K54"/>
    <mergeCell ref="S54:T54"/>
    <mergeCell ref="AB54:AC54"/>
    <mergeCell ref="BW50:CE50"/>
    <mergeCell ref="CF50:CN50"/>
    <mergeCell ref="CD51:CE51"/>
    <mergeCell ref="CM51:CN51"/>
    <mergeCell ref="J52:K52"/>
    <mergeCell ref="S52:T52"/>
    <mergeCell ref="AB52:AC52"/>
    <mergeCell ref="AK52:AL52"/>
    <mergeCell ref="AT52:AU52"/>
    <mergeCell ref="BC52:BD52"/>
    <mergeCell ref="BL52:BM52"/>
    <mergeCell ref="BU52:BV52"/>
    <mergeCell ref="CD52:CE52"/>
    <mergeCell ref="J57:K57"/>
    <mergeCell ref="S57:T57"/>
    <mergeCell ref="AB57:AC57"/>
    <mergeCell ref="J55:K55"/>
    <mergeCell ref="S55:T55"/>
    <mergeCell ref="AB55:AC55"/>
    <mergeCell ref="AK55:AL55"/>
    <mergeCell ref="AT55:AU55"/>
    <mergeCell ref="CD57:CE57"/>
    <mergeCell ref="BL56:BM56"/>
    <mergeCell ref="BU56:BV56"/>
    <mergeCell ref="CD56:CE56"/>
    <mergeCell ref="BC55:BD55"/>
    <mergeCell ref="J56:K56"/>
    <mergeCell ref="S56:T56"/>
    <mergeCell ref="AB56:AC56"/>
    <mergeCell ref="AK56:AL56"/>
    <mergeCell ref="AT56:AU56"/>
    <mergeCell ref="BC56:BD56"/>
    <mergeCell ref="A50:A51"/>
    <mergeCell ref="C50:K50"/>
    <mergeCell ref="L50:T50"/>
    <mergeCell ref="U50:AC50"/>
    <mergeCell ref="AD50:AL50"/>
    <mergeCell ref="AM50:AU50"/>
    <mergeCell ref="AV50:BD50"/>
    <mergeCell ref="BE50:BM50"/>
    <mergeCell ref="BN50:BV50"/>
    <mergeCell ref="J51:K51"/>
    <mergeCell ref="S51:T51"/>
    <mergeCell ref="AB51:AC51"/>
    <mergeCell ref="AK51:AL51"/>
    <mergeCell ref="AT51:AU51"/>
    <mergeCell ref="BC51:BD51"/>
    <mergeCell ref="BL51:BM51"/>
    <mergeCell ref="BU51:BV51"/>
    <mergeCell ref="B50:B51"/>
    <mergeCell ref="CM57:CN57"/>
    <mergeCell ref="AK53:AL53"/>
    <mergeCell ref="AT53:AU53"/>
    <mergeCell ref="BC53:BD53"/>
    <mergeCell ref="BL53:BM53"/>
    <mergeCell ref="BU53:BV53"/>
    <mergeCell ref="CD53:CE53"/>
    <mergeCell ref="CM53:CN53"/>
    <mergeCell ref="CM54:CN54"/>
    <mergeCell ref="CM56:CN56"/>
    <mergeCell ref="BL55:BM55"/>
    <mergeCell ref="BU55:BV55"/>
    <mergeCell ref="CD55:CE55"/>
    <mergeCell ref="CM55:CN55"/>
    <mergeCell ref="AT54:AU54"/>
    <mergeCell ref="BC54:BD54"/>
    <mergeCell ref="BL54:BM54"/>
    <mergeCell ref="BU54:BV54"/>
    <mergeCell ref="CD54:CE54"/>
    <mergeCell ref="AK57:AL57"/>
    <mergeCell ref="AT57:AU57"/>
    <mergeCell ref="BC57:BD57"/>
    <mergeCell ref="BL57:BM57"/>
    <mergeCell ref="BU57:BV57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S3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3" width="6.5703125" bestFit="1" customWidth="1"/>
    <col min="14" max="14" width="14" customWidth="1"/>
    <col min="15" max="15" width="4.85546875" customWidth="1"/>
    <col min="16" max="16" width="13.7109375" customWidth="1"/>
    <col min="17" max="17" width="4.5703125" customWidth="1"/>
    <col min="18" max="18" width="7.140625" customWidth="1"/>
    <col min="19" max="19" width="4.85546875" customWidth="1"/>
  </cols>
  <sheetData>
    <row r="1" spans="1:19" ht="14.45" customHeight="1">
      <c r="A1" s="87" t="s">
        <v>0</v>
      </c>
      <c r="B1" s="87" t="s">
        <v>1</v>
      </c>
      <c r="C1" s="87" t="s">
        <v>2</v>
      </c>
      <c r="D1" s="88" t="s">
        <v>3</v>
      </c>
      <c r="E1" s="90" t="s">
        <v>4</v>
      </c>
      <c r="F1" s="86">
        <v>1</v>
      </c>
      <c r="G1" s="86">
        <v>2</v>
      </c>
      <c r="H1" s="86">
        <v>3</v>
      </c>
      <c r="I1" s="86">
        <v>4</v>
      </c>
      <c r="J1" s="86">
        <v>5</v>
      </c>
      <c r="K1" s="86">
        <v>6</v>
      </c>
      <c r="L1" s="88">
        <v>7</v>
      </c>
      <c r="M1" s="88">
        <v>8</v>
      </c>
      <c r="N1" s="85" t="s">
        <v>32</v>
      </c>
      <c r="O1" s="85"/>
      <c r="P1" s="85"/>
      <c r="Q1" s="85"/>
      <c r="R1" s="29" t="s">
        <v>36</v>
      </c>
      <c r="S1" s="30">
        <v>200</v>
      </c>
    </row>
    <row r="2" spans="1:19">
      <c r="A2" s="87"/>
      <c r="B2" s="87"/>
      <c r="C2" s="87"/>
      <c r="D2" s="89"/>
      <c r="E2" s="90"/>
      <c r="F2" s="86"/>
      <c r="G2" s="86"/>
      <c r="H2" s="86"/>
      <c r="I2" s="86"/>
      <c r="J2" s="86"/>
      <c r="K2" s="86"/>
      <c r="L2" s="89"/>
      <c r="M2" s="89"/>
      <c r="N2" t="s">
        <v>33</v>
      </c>
      <c r="O2" s="8" t="s">
        <v>34</v>
      </c>
      <c r="P2" t="s">
        <v>31</v>
      </c>
      <c r="Q2" s="8" t="s">
        <v>34</v>
      </c>
      <c r="R2" t="s">
        <v>35</v>
      </c>
      <c r="S2" s="8" t="s">
        <v>34</v>
      </c>
    </row>
    <row r="3" spans="1:1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8" si="0">SUM(F3:M3)</f>
        <v>135</v>
      </c>
      <c r="F3" s="19">
        <v>17</v>
      </c>
      <c r="G3" s="19">
        <v>14</v>
      </c>
      <c r="H3" s="20">
        <v>16</v>
      </c>
      <c r="I3" s="19">
        <v>18</v>
      </c>
      <c r="J3" s="19">
        <v>18</v>
      </c>
      <c r="K3" s="19">
        <v>20</v>
      </c>
      <c r="L3" s="19">
        <v>15</v>
      </c>
      <c r="M3" s="19">
        <v>17</v>
      </c>
      <c r="R3">
        <f t="shared" ref="R3:R7" si="1">E3-$S$1</f>
        <v>-65</v>
      </c>
      <c r="S3" s="28">
        <f t="shared" ref="S3:S7" si="2">E3/$S$1</f>
        <v>0.67500000000000004</v>
      </c>
    </row>
    <row r="4" spans="1:1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126</v>
      </c>
      <c r="F4" s="22">
        <v>18</v>
      </c>
      <c r="G4" s="22">
        <v>17</v>
      </c>
      <c r="H4" s="21">
        <v>17</v>
      </c>
      <c r="I4" s="22">
        <v>16</v>
      </c>
      <c r="J4" s="16">
        <v>13</v>
      </c>
      <c r="K4" s="16">
        <v>11</v>
      </c>
      <c r="L4" s="16">
        <v>19</v>
      </c>
      <c r="M4" s="16">
        <v>15</v>
      </c>
      <c r="N4">
        <f>E3-E4</f>
        <v>9</v>
      </c>
      <c r="O4" s="28">
        <f t="shared" ref="O4:O7" si="3">E4/E3</f>
        <v>0.93333333333333335</v>
      </c>
      <c r="P4">
        <f t="shared" ref="P4:P7" si="4">E4-E$3</f>
        <v>-9</v>
      </c>
      <c r="Q4" s="28">
        <f t="shared" ref="Q4:Q7" si="5">E4/E$3</f>
        <v>0.93333333333333335</v>
      </c>
      <c r="R4">
        <f t="shared" si="1"/>
        <v>-74</v>
      </c>
      <c r="S4" s="28">
        <f t="shared" si="2"/>
        <v>0.63</v>
      </c>
    </row>
    <row r="5" spans="1:19">
      <c r="A5" s="11">
        <v>3</v>
      </c>
      <c r="B5" s="13" t="s">
        <v>23</v>
      </c>
      <c r="C5" s="14" t="s">
        <v>5</v>
      </c>
      <c r="D5" s="14" t="s">
        <v>10</v>
      </c>
      <c r="E5" s="15">
        <f t="shared" si="0"/>
        <v>111</v>
      </c>
      <c r="F5" s="20">
        <v>13</v>
      </c>
      <c r="G5" s="20">
        <v>11</v>
      </c>
      <c r="H5" s="20">
        <v>11</v>
      </c>
      <c r="I5" s="20">
        <v>16</v>
      </c>
      <c r="J5" s="19">
        <v>17</v>
      </c>
      <c r="K5" s="19">
        <v>13</v>
      </c>
      <c r="L5" s="19">
        <v>17</v>
      </c>
      <c r="M5" s="19">
        <v>13</v>
      </c>
      <c r="N5">
        <f t="shared" ref="N5:N8" si="6">E4-E5</f>
        <v>15</v>
      </c>
      <c r="O5" s="28">
        <f t="shared" si="3"/>
        <v>0.88095238095238093</v>
      </c>
      <c r="P5">
        <f t="shared" si="4"/>
        <v>-24</v>
      </c>
      <c r="Q5" s="28">
        <f t="shared" si="5"/>
        <v>0.82222222222222219</v>
      </c>
      <c r="R5">
        <f t="shared" si="1"/>
        <v>-89</v>
      </c>
      <c r="S5" s="28">
        <f t="shared" si="2"/>
        <v>0.55500000000000005</v>
      </c>
    </row>
    <row r="6" spans="1:19">
      <c r="A6" s="11">
        <v>4</v>
      </c>
      <c r="B6" s="13" t="s">
        <v>37</v>
      </c>
      <c r="C6" s="14" t="s">
        <v>38</v>
      </c>
      <c r="D6" s="14" t="s">
        <v>6</v>
      </c>
      <c r="E6" s="15">
        <f t="shared" si="0"/>
        <v>102</v>
      </c>
      <c r="F6" s="21">
        <v>10</v>
      </c>
      <c r="G6" s="21">
        <v>12</v>
      </c>
      <c r="H6" s="21">
        <v>12</v>
      </c>
      <c r="I6" s="21">
        <v>15</v>
      </c>
      <c r="J6" s="21">
        <v>14</v>
      </c>
      <c r="K6" s="21">
        <v>13</v>
      </c>
      <c r="L6" s="21">
        <v>15</v>
      </c>
      <c r="M6" s="21">
        <v>11</v>
      </c>
      <c r="N6">
        <f t="shared" si="6"/>
        <v>9</v>
      </c>
      <c r="O6" s="28">
        <f t="shared" si="3"/>
        <v>0.91891891891891897</v>
      </c>
      <c r="P6">
        <f t="shared" si="4"/>
        <v>-33</v>
      </c>
      <c r="Q6" s="28">
        <f t="shared" si="5"/>
        <v>0.75555555555555554</v>
      </c>
      <c r="R6">
        <f t="shared" si="1"/>
        <v>-98</v>
      </c>
      <c r="S6" s="28">
        <f t="shared" si="2"/>
        <v>0.51</v>
      </c>
    </row>
    <row r="7" spans="1:19">
      <c r="A7" s="11">
        <v>5</v>
      </c>
      <c r="B7" s="13" t="s">
        <v>29</v>
      </c>
      <c r="C7" s="14" t="s">
        <v>28</v>
      </c>
      <c r="D7" s="14" t="s">
        <v>10</v>
      </c>
      <c r="E7" s="15">
        <f t="shared" si="0"/>
        <v>97</v>
      </c>
      <c r="F7" s="20">
        <v>13</v>
      </c>
      <c r="G7" s="20">
        <v>14</v>
      </c>
      <c r="H7" s="20">
        <v>15</v>
      </c>
      <c r="I7" s="20">
        <v>10</v>
      </c>
      <c r="J7" s="20">
        <v>13</v>
      </c>
      <c r="K7" s="20">
        <v>11</v>
      </c>
      <c r="L7" s="20">
        <v>12</v>
      </c>
      <c r="M7" s="20">
        <v>9</v>
      </c>
      <c r="N7">
        <f t="shared" si="6"/>
        <v>5</v>
      </c>
      <c r="O7" s="28">
        <f t="shared" si="3"/>
        <v>0.9509803921568627</v>
      </c>
      <c r="P7">
        <f t="shared" si="4"/>
        <v>-38</v>
      </c>
      <c r="Q7" s="28">
        <f t="shared" si="5"/>
        <v>0.71851851851851856</v>
      </c>
      <c r="R7">
        <f t="shared" si="1"/>
        <v>-103</v>
      </c>
      <c r="S7" s="28">
        <f t="shared" si="2"/>
        <v>0.48499999999999999</v>
      </c>
    </row>
    <row r="8" spans="1:19">
      <c r="A8" s="11">
        <v>6</v>
      </c>
      <c r="B8" s="13" t="s">
        <v>24</v>
      </c>
      <c r="C8" s="14" t="s">
        <v>5</v>
      </c>
      <c r="D8" s="14" t="s">
        <v>8</v>
      </c>
      <c r="E8" s="15">
        <f t="shared" si="0"/>
        <v>82</v>
      </c>
      <c r="F8" s="21">
        <v>11</v>
      </c>
      <c r="G8" s="21">
        <v>9</v>
      </c>
      <c r="H8" s="21">
        <v>9</v>
      </c>
      <c r="I8" s="21">
        <v>9</v>
      </c>
      <c r="J8" s="21">
        <v>13</v>
      </c>
      <c r="K8" s="21">
        <v>12</v>
      </c>
      <c r="L8" s="21">
        <v>9</v>
      </c>
      <c r="M8" s="21">
        <v>10</v>
      </c>
      <c r="N8">
        <f t="shared" si="6"/>
        <v>15</v>
      </c>
      <c r="O8" s="28">
        <f>E8/E7</f>
        <v>0.84536082474226804</v>
      </c>
      <c r="P8">
        <f>E8-E$3</f>
        <v>-53</v>
      </c>
      <c r="Q8" s="28">
        <f>E8/E$3</f>
        <v>0.6074074074074074</v>
      </c>
      <c r="R8">
        <f>E8-$S$1</f>
        <v>-118</v>
      </c>
      <c r="S8" s="28">
        <f>E8/$S$1</f>
        <v>0.41</v>
      </c>
    </row>
    <row r="9" spans="1:1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1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1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1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</row>
    <row r="13" spans="1:19">
      <c r="A13" s="6" t="s">
        <v>8</v>
      </c>
      <c r="B13" s="7" t="s">
        <v>16</v>
      </c>
      <c r="D13" s="2"/>
      <c r="F13" s="2">
        <f>SUM($F3:F3)</f>
        <v>17</v>
      </c>
      <c r="G13" s="2">
        <f>SUM($F3:G3)</f>
        <v>31</v>
      </c>
      <c r="H13" s="2">
        <f>SUM($F3:H3)</f>
        <v>47</v>
      </c>
      <c r="I13" s="2">
        <f>SUM($F3:I3)</f>
        <v>65</v>
      </c>
      <c r="J13" s="2">
        <f>SUM($F3:J3)</f>
        <v>83</v>
      </c>
      <c r="K13" s="2">
        <f>SUM($F3:K3)</f>
        <v>103</v>
      </c>
      <c r="L13" s="2">
        <f>SUM($F3:L3)</f>
        <v>118</v>
      </c>
      <c r="M13" s="2">
        <f>SUM($F3:M3)</f>
        <v>135</v>
      </c>
    </row>
    <row r="14" spans="1:19">
      <c r="A14" s="6" t="s">
        <v>6</v>
      </c>
      <c r="B14" s="5" t="s">
        <v>17</v>
      </c>
      <c r="D14" s="2"/>
      <c r="F14" s="2">
        <f>SUM($F4:F4)</f>
        <v>18</v>
      </c>
      <c r="G14" s="2">
        <f>SUM($F4:G4)</f>
        <v>35</v>
      </c>
      <c r="H14" s="2">
        <f>SUM($F4:H4)</f>
        <v>52</v>
      </c>
      <c r="I14" s="2">
        <f>SUM($F4:I4)</f>
        <v>68</v>
      </c>
      <c r="J14" s="2">
        <f>SUM($F4:J4)</f>
        <v>81</v>
      </c>
      <c r="K14" s="2">
        <f>SUM($F4:K4)</f>
        <v>92</v>
      </c>
      <c r="L14" s="2">
        <f>SUM($F4:L4)</f>
        <v>111</v>
      </c>
      <c r="M14" s="2">
        <f>SUM($F4:M4)</f>
        <v>126</v>
      </c>
    </row>
    <row r="15" spans="1:19">
      <c r="A15" s="6" t="s">
        <v>18</v>
      </c>
      <c r="B15" s="5" t="s">
        <v>19</v>
      </c>
      <c r="D15" s="2"/>
      <c r="F15" s="2">
        <f>SUM($F5:F5)</f>
        <v>13</v>
      </c>
      <c r="G15" s="2">
        <f>SUM($F5:G5)</f>
        <v>24</v>
      </c>
      <c r="H15" s="2">
        <f>SUM($F5:H5)</f>
        <v>35</v>
      </c>
      <c r="I15" s="2">
        <f>SUM($F5:I5)</f>
        <v>51</v>
      </c>
      <c r="J15" s="2">
        <f>SUM($F5:J5)</f>
        <v>68</v>
      </c>
      <c r="K15" s="2">
        <f>SUM($F5:K5)</f>
        <v>81</v>
      </c>
      <c r="L15" s="2">
        <f>SUM($F5:L5)</f>
        <v>98</v>
      </c>
      <c r="M15" s="2">
        <f>SUM($F5:M5)</f>
        <v>111</v>
      </c>
    </row>
    <row r="16" spans="1:19">
      <c r="A16" s="6" t="s">
        <v>20</v>
      </c>
      <c r="B16" s="7" t="s">
        <v>21</v>
      </c>
      <c r="D16" s="2"/>
      <c r="F16" s="2">
        <f>SUM($F6:F6)</f>
        <v>10</v>
      </c>
      <c r="G16" s="2">
        <f>SUM($F6:G6)</f>
        <v>22</v>
      </c>
      <c r="H16" s="2">
        <f>SUM($F6:H6)</f>
        <v>34</v>
      </c>
      <c r="I16" s="2">
        <f>SUM($F6:I6)</f>
        <v>49</v>
      </c>
      <c r="J16" s="2">
        <f>SUM($F6:J6)</f>
        <v>63</v>
      </c>
      <c r="K16" s="2">
        <f>SUM($F6:K6)</f>
        <v>76</v>
      </c>
      <c r="L16" s="2">
        <f>SUM($F6:L6)</f>
        <v>91</v>
      </c>
      <c r="M16" s="2">
        <f>SUM($F6:M6)</f>
        <v>102</v>
      </c>
    </row>
    <row r="17" spans="1:13">
      <c r="A17" s="8"/>
      <c r="D17" s="2"/>
      <c r="F17" s="2">
        <f>SUM($F7:F7)</f>
        <v>13</v>
      </c>
      <c r="G17" s="2">
        <f>SUM($F7:G7)</f>
        <v>27</v>
      </c>
      <c r="H17" s="2">
        <f>SUM($F7:H7)</f>
        <v>42</v>
      </c>
      <c r="I17" s="2">
        <f>SUM($F7:I7)</f>
        <v>52</v>
      </c>
      <c r="J17" s="2">
        <f>SUM($F7:J7)</f>
        <v>65</v>
      </c>
      <c r="K17" s="2">
        <f>SUM($F7:K7)</f>
        <v>76</v>
      </c>
      <c r="L17" s="2">
        <f>SUM($F7:L7)</f>
        <v>88</v>
      </c>
      <c r="M17" s="2">
        <f>SUM($F7:M7)</f>
        <v>97</v>
      </c>
    </row>
    <row r="18" spans="1:13">
      <c r="A18" s="8"/>
      <c r="B18" s="5" t="s">
        <v>22</v>
      </c>
      <c r="D18" s="2"/>
      <c r="F18" s="2">
        <f>SUM($F8:F8)</f>
        <v>11</v>
      </c>
      <c r="G18" s="2">
        <f>SUM($F8:G8)</f>
        <v>20</v>
      </c>
      <c r="H18" s="2">
        <f>SUM($F8:H8)</f>
        <v>29</v>
      </c>
      <c r="I18" s="2">
        <f>SUM($F8:I8)</f>
        <v>38</v>
      </c>
      <c r="J18" s="2">
        <f>SUM($F8:J8)</f>
        <v>51</v>
      </c>
      <c r="K18" s="2">
        <f>SUM($F8:K8)</f>
        <v>63</v>
      </c>
      <c r="L18" s="2">
        <f>SUM($F8:L8)</f>
        <v>72</v>
      </c>
      <c r="M18" s="2">
        <f>SUM($F8:M8)</f>
        <v>82</v>
      </c>
    </row>
    <row r="19" spans="1:13">
      <c r="F19" s="2">
        <f t="shared" ref="F19:M19" si="7">MAX(F13:F18)</f>
        <v>18</v>
      </c>
      <c r="G19" s="2">
        <f t="shared" si="7"/>
        <v>35</v>
      </c>
      <c r="H19" s="2">
        <f t="shared" si="7"/>
        <v>52</v>
      </c>
      <c r="I19" s="2">
        <f t="shared" si="7"/>
        <v>68</v>
      </c>
      <c r="J19" s="2">
        <f t="shared" si="7"/>
        <v>83</v>
      </c>
      <c r="K19" s="2">
        <f t="shared" si="7"/>
        <v>103</v>
      </c>
      <c r="L19" s="2">
        <f t="shared" si="7"/>
        <v>118</v>
      </c>
      <c r="M19" s="2">
        <f t="shared" si="7"/>
        <v>135</v>
      </c>
    </row>
    <row r="20" spans="1:13">
      <c r="F20" s="2"/>
      <c r="G20" s="2"/>
      <c r="H20" s="2"/>
      <c r="I20" s="2"/>
      <c r="J20" s="2"/>
      <c r="K20" s="2"/>
      <c r="L20" s="2"/>
      <c r="M20" s="2"/>
    </row>
    <row r="21" spans="1:13">
      <c r="F21" s="9"/>
      <c r="G21" s="9"/>
      <c r="H21" s="2"/>
      <c r="I21" s="9"/>
      <c r="J21" s="4"/>
      <c r="K21" s="4"/>
      <c r="L21" s="4"/>
    </row>
    <row r="22" spans="1:13">
      <c r="E22" s="1" t="str">
        <f t="shared" ref="E22:E27" si="8">B3</f>
        <v>Krzysztof "FAZIK" Brzeziński</v>
      </c>
      <c r="F22" s="10">
        <f t="shared" ref="F22:M27" si="9">F13/F$19</f>
        <v>0.94444444444444442</v>
      </c>
      <c r="G22" s="10">
        <f t="shared" si="9"/>
        <v>0.88571428571428568</v>
      </c>
      <c r="H22" s="10">
        <f t="shared" si="9"/>
        <v>0.90384615384615385</v>
      </c>
      <c r="I22" s="10">
        <f t="shared" si="9"/>
        <v>0.95588235294117652</v>
      </c>
      <c r="J22" s="10">
        <f t="shared" si="9"/>
        <v>1</v>
      </c>
      <c r="K22" s="10">
        <f t="shared" si="9"/>
        <v>1</v>
      </c>
      <c r="L22" s="10">
        <f t="shared" si="9"/>
        <v>1</v>
      </c>
      <c r="M22" s="10">
        <f t="shared" si="9"/>
        <v>1</v>
      </c>
    </row>
    <row r="23" spans="1:13">
      <c r="E23" s="1" t="str">
        <f t="shared" si="8"/>
        <v>Robert Stańczyk</v>
      </c>
      <c r="F23" s="10">
        <f t="shared" si="9"/>
        <v>1</v>
      </c>
      <c r="G23" s="10">
        <f t="shared" si="9"/>
        <v>1</v>
      </c>
      <c r="H23" s="10">
        <f t="shared" si="9"/>
        <v>1</v>
      </c>
      <c r="I23" s="10">
        <f t="shared" si="9"/>
        <v>1</v>
      </c>
      <c r="J23" s="10">
        <f t="shared" si="9"/>
        <v>0.97590361445783136</v>
      </c>
      <c r="K23" s="10">
        <f t="shared" si="9"/>
        <v>0.89320388349514568</v>
      </c>
      <c r="L23" s="10">
        <f t="shared" si="9"/>
        <v>0.94067796610169496</v>
      </c>
      <c r="M23" s="10">
        <f t="shared" si="9"/>
        <v>0.93333333333333335</v>
      </c>
    </row>
    <row r="24" spans="1:13">
      <c r="E24" s="1" t="str">
        <f t="shared" si="8"/>
        <v>Leszek "Haris" Jęczkowski</v>
      </c>
      <c r="F24" s="10">
        <f t="shared" si="9"/>
        <v>0.72222222222222221</v>
      </c>
      <c r="G24" s="10">
        <f t="shared" si="9"/>
        <v>0.68571428571428572</v>
      </c>
      <c r="H24" s="10">
        <f t="shared" si="9"/>
        <v>0.67307692307692313</v>
      </c>
      <c r="I24" s="10">
        <f t="shared" si="9"/>
        <v>0.75</v>
      </c>
      <c r="J24" s="10">
        <f t="shared" si="9"/>
        <v>0.81927710843373491</v>
      </c>
      <c r="K24" s="10">
        <f t="shared" si="9"/>
        <v>0.78640776699029125</v>
      </c>
      <c r="L24" s="10">
        <f t="shared" si="9"/>
        <v>0.83050847457627119</v>
      </c>
      <c r="M24" s="10">
        <f t="shared" si="9"/>
        <v>0.82222222222222219</v>
      </c>
    </row>
    <row r="25" spans="1:13">
      <c r="E25" s="1" t="str">
        <f t="shared" si="8"/>
        <v>Andrzej "Bosman" Szach</v>
      </c>
      <c r="F25" s="10">
        <f t="shared" si="9"/>
        <v>0.55555555555555558</v>
      </c>
      <c r="G25" s="10">
        <f t="shared" si="9"/>
        <v>0.62857142857142856</v>
      </c>
      <c r="H25" s="10">
        <f t="shared" si="9"/>
        <v>0.65384615384615385</v>
      </c>
      <c r="I25" s="10">
        <f t="shared" si="9"/>
        <v>0.72058823529411764</v>
      </c>
      <c r="J25" s="10">
        <f t="shared" si="9"/>
        <v>0.75903614457831325</v>
      </c>
      <c r="K25" s="10">
        <f t="shared" si="9"/>
        <v>0.73786407766990292</v>
      </c>
      <c r="L25" s="10">
        <f t="shared" si="9"/>
        <v>0.77118644067796616</v>
      </c>
      <c r="M25" s="10">
        <f t="shared" si="9"/>
        <v>0.75555555555555554</v>
      </c>
    </row>
    <row r="26" spans="1:13">
      <c r="E26" s="1" t="str">
        <f t="shared" si="8"/>
        <v>Damian Kuczmaszewski</v>
      </c>
      <c r="F26" s="10">
        <f t="shared" si="9"/>
        <v>0.72222222222222221</v>
      </c>
      <c r="G26" s="10">
        <f t="shared" si="9"/>
        <v>0.77142857142857146</v>
      </c>
      <c r="H26" s="10">
        <f t="shared" si="9"/>
        <v>0.80769230769230771</v>
      </c>
      <c r="I26" s="10">
        <f t="shared" si="9"/>
        <v>0.76470588235294112</v>
      </c>
      <c r="J26" s="10">
        <f t="shared" si="9"/>
        <v>0.7831325301204819</v>
      </c>
      <c r="K26" s="10">
        <f t="shared" si="9"/>
        <v>0.73786407766990292</v>
      </c>
      <c r="L26" s="10">
        <f t="shared" si="9"/>
        <v>0.74576271186440679</v>
      </c>
      <c r="M26" s="10">
        <f t="shared" si="9"/>
        <v>0.71851851851851856</v>
      </c>
    </row>
    <row r="27" spans="1:13">
      <c r="E27" s="1" t="str">
        <f t="shared" si="8"/>
        <v>Dorota Janiszewska</v>
      </c>
      <c r="F27" s="10">
        <f t="shared" si="9"/>
        <v>0.61111111111111116</v>
      </c>
      <c r="G27" s="10">
        <f t="shared" si="9"/>
        <v>0.5714285714285714</v>
      </c>
      <c r="H27" s="10">
        <f t="shared" si="9"/>
        <v>0.55769230769230771</v>
      </c>
      <c r="I27" s="10">
        <f t="shared" si="9"/>
        <v>0.55882352941176472</v>
      </c>
      <c r="J27" s="10">
        <f t="shared" si="9"/>
        <v>0.61445783132530118</v>
      </c>
      <c r="K27" s="10">
        <f t="shared" si="9"/>
        <v>0.61165048543689315</v>
      </c>
      <c r="L27" s="10">
        <f t="shared" si="9"/>
        <v>0.61016949152542377</v>
      </c>
      <c r="M27" s="10">
        <f t="shared" si="9"/>
        <v>0.6074074074074074</v>
      </c>
    </row>
    <row r="29" spans="1:13">
      <c r="A29" s="87" t="s">
        <v>0</v>
      </c>
      <c r="B29" s="87" t="s">
        <v>1</v>
      </c>
      <c r="C29" s="87" t="s">
        <v>2</v>
      </c>
      <c r="D29" s="88" t="s">
        <v>3</v>
      </c>
      <c r="E29" s="90" t="s">
        <v>4</v>
      </c>
      <c r="F29" s="86">
        <v>1</v>
      </c>
      <c r="G29" s="86">
        <v>2</v>
      </c>
      <c r="H29" s="86">
        <v>3</v>
      </c>
      <c r="I29" s="86">
        <v>4</v>
      </c>
      <c r="J29" s="86">
        <v>5</v>
      </c>
      <c r="K29" s="86">
        <v>6</v>
      </c>
      <c r="L29" s="88">
        <v>7</v>
      </c>
      <c r="M29" s="88">
        <v>8</v>
      </c>
    </row>
    <row r="30" spans="1:13">
      <c r="A30" s="87"/>
      <c r="B30" s="87"/>
      <c r="C30" s="87"/>
      <c r="D30" s="89"/>
      <c r="E30" s="90"/>
      <c r="F30" s="86"/>
      <c r="G30" s="86"/>
      <c r="H30" s="86"/>
      <c r="I30" s="86"/>
      <c r="J30" s="86"/>
      <c r="K30" s="86"/>
      <c r="L30" s="89"/>
      <c r="M30" s="89"/>
    </row>
    <row r="31" spans="1:13">
      <c r="A31" s="11">
        <v>1</v>
      </c>
      <c r="B31" s="13" t="s">
        <v>7</v>
      </c>
      <c r="C31" s="14" t="s">
        <v>5</v>
      </c>
      <c r="D31" s="14" t="s">
        <v>6</v>
      </c>
      <c r="E31" s="15">
        <f t="shared" ref="E31:E36" si="10">SUM(F31:M31)</f>
        <v>13</v>
      </c>
      <c r="F31" s="19">
        <v>2</v>
      </c>
      <c r="G31" s="19">
        <v>2</v>
      </c>
      <c r="H31" s="20">
        <v>2</v>
      </c>
      <c r="I31" s="19">
        <v>1</v>
      </c>
      <c r="J31" s="19">
        <v>1</v>
      </c>
      <c r="K31" s="19">
        <v>1</v>
      </c>
      <c r="L31" s="19">
        <v>3</v>
      </c>
      <c r="M31" s="19">
        <v>1</v>
      </c>
    </row>
    <row r="32" spans="1:13">
      <c r="A32" s="11">
        <v>2</v>
      </c>
      <c r="B32" s="17" t="s">
        <v>9</v>
      </c>
      <c r="C32" s="12" t="s">
        <v>5</v>
      </c>
      <c r="D32" s="18" t="s">
        <v>10</v>
      </c>
      <c r="E32" s="15">
        <f t="shared" si="10"/>
        <v>17</v>
      </c>
      <c r="F32" s="22">
        <v>1</v>
      </c>
      <c r="G32" s="22">
        <v>1</v>
      </c>
      <c r="H32" s="21">
        <v>1</v>
      </c>
      <c r="I32" s="22">
        <v>2</v>
      </c>
      <c r="J32" s="16">
        <v>4</v>
      </c>
      <c r="K32" s="16">
        <v>5</v>
      </c>
      <c r="L32" s="16">
        <v>1</v>
      </c>
      <c r="M32" s="16">
        <v>2</v>
      </c>
    </row>
    <row r="33" spans="1:13">
      <c r="A33" s="11">
        <v>3</v>
      </c>
      <c r="B33" s="13" t="s">
        <v>23</v>
      </c>
      <c r="C33" s="14" t="s">
        <v>5</v>
      </c>
      <c r="D33" s="14" t="s">
        <v>10</v>
      </c>
      <c r="E33" s="15">
        <f t="shared" si="10"/>
        <v>24</v>
      </c>
      <c r="F33" s="20">
        <v>3</v>
      </c>
      <c r="G33" s="20">
        <v>5</v>
      </c>
      <c r="H33" s="20">
        <v>5</v>
      </c>
      <c r="I33" s="20">
        <v>2</v>
      </c>
      <c r="J33" s="19">
        <v>2</v>
      </c>
      <c r="K33" s="19">
        <v>2</v>
      </c>
      <c r="L33" s="19">
        <v>2</v>
      </c>
      <c r="M33" s="19">
        <v>3</v>
      </c>
    </row>
    <row r="34" spans="1:13">
      <c r="A34" s="11">
        <v>4</v>
      </c>
      <c r="B34" s="13" t="s">
        <v>37</v>
      </c>
      <c r="C34" s="14" t="s">
        <v>38</v>
      </c>
      <c r="D34" s="14" t="s">
        <v>6</v>
      </c>
      <c r="E34" s="15">
        <f t="shared" si="10"/>
        <v>30</v>
      </c>
      <c r="F34" s="21">
        <v>6</v>
      </c>
      <c r="G34" s="21">
        <v>4</v>
      </c>
      <c r="H34" s="21">
        <v>4</v>
      </c>
      <c r="I34" s="21">
        <v>4</v>
      </c>
      <c r="J34" s="21">
        <v>3</v>
      </c>
      <c r="K34" s="21">
        <v>2</v>
      </c>
      <c r="L34" s="21">
        <v>3</v>
      </c>
      <c r="M34" s="21">
        <v>4</v>
      </c>
    </row>
    <row r="35" spans="1:13">
      <c r="A35" s="11">
        <v>5</v>
      </c>
      <c r="B35" s="13" t="s">
        <v>29</v>
      </c>
      <c r="C35" s="14" t="s">
        <v>28</v>
      </c>
      <c r="D35" s="14" t="s">
        <v>10</v>
      </c>
      <c r="E35" s="15">
        <f t="shared" si="10"/>
        <v>33</v>
      </c>
      <c r="F35" s="20">
        <v>3</v>
      </c>
      <c r="G35" s="20">
        <v>2</v>
      </c>
      <c r="H35" s="20">
        <v>3</v>
      </c>
      <c r="I35" s="20">
        <v>5</v>
      </c>
      <c r="J35" s="20">
        <v>4</v>
      </c>
      <c r="K35" s="20">
        <v>5</v>
      </c>
      <c r="L35" s="20">
        <v>5</v>
      </c>
      <c r="M35" s="20">
        <v>6</v>
      </c>
    </row>
    <row r="36" spans="1:13">
      <c r="A36" s="11">
        <v>6</v>
      </c>
      <c r="B36" s="13" t="s">
        <v>24</v>
      </c>
      <c r="C36" s="14" t="s">
        <v>5</v>
      </c>
      <c r="D36" s="14" t="s">
        <v>8</v>
      </c>
      <c r="E36" s="15">
        <f t="shared" si="10"/>
        <v>42</v>
      </c>
      <c r="F36" s="21">
        <v>5</v>
      </c>
      <c r="G36" s="21">
        <v>6</v>
      </c>
      <c r="H36" s="21">
        <v>6</v>
      </c>
      <c r="I36" s="21">
        <v>6</v>
      </c>
      <c r="J36" s="21">
        <v>4</v>
      </c>
      <c r="K36" s="21">
        <v>4</v>
      </c>
      <c r="L36" s="21">
        <v>6</v>
      </c>
      <c r="M36" s="21">
        <v>5</v>
      </c>
    </row>
  </sheetData>
  <mergeCells count="27">
    <mergeCell ref="F1:F2"/>
    <mergeCell ref="A1:A2"/>
    <mergeCell ref="B1:B2"/>
    <mergeCell ref="C1:C2"/>
    <mergeCell ref="D1:D2"/>
    <mergeCell ref="E1:E2"/>
    <mergeCell ref="N1:Q1"/>
    <mergeCell ref="L1:L2"/>
    <mergeCell ref="A29:A30"/>
    <mergeCell ref="B29:B30"/>
    <mergeCell ref="C29:C30"/>
    <mergeCell ref="D29:D30"/>
    <mergeCell ref="E29:E30"/>
    <mergeCell ref="F29:F30"/>
    <mergeCell ref="G29:G30"/>
    <mergeCell ref="H29:H30"/>
    <mergeCell ref="M1:M2"/>
    <mergeCell ref="G1:G2"/>
    <mergeCell ref="H1:H2"/>
    <mergeCell ref="I1:I2"/>
    <mergeCell ref="J1:J2"/>
    <mergeCell ref="K1:K2"/>
    <mergeCell ref="I29:I30"/>
    <mergeCell ref="J29:J30"/>
    <mergeCell ref="K29:K30"/>
    <mergeCell ref="L29:L30"/>
    <mergeCell ref="M29:M30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C27"/>
  <sheetViews>
    <sheetView workbookViewId="0">
      <selection activeCell="A41" sqref="A41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7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87" t="s">
        <v>0</v>
      </c>
      <c r="B1" s="87" t="s">
        <v>1</v>
      </c>
      <c r="C1" s="87" t="s">
        <v>2</v>
      </c>
      <c r="D1" s="88" t="s">
        <v>3</v>
      </c>
      <c r="E1" s="90" t="s">
        <v>4</v>
      </c>
      <c r="F1" s="86">
        <v>1</v>
      </c>
      <c r="G1" s="86">
        <v>2</v>
      </c>
      <c r="H1" s="86">
        <v>3</v>
      </c>
      <c r="I1" s="86">
        <v>4</v>
      </c>
      <c r="J1" s="86">
        <v>5</v>
      </c>
      <c r="K1" s="86">
        <v>6</v>
      </c>
      <c r="L1" s="86">
        <v>7</v>
      </c>
      <c r="M1" s="86">
        <v>8</v>
      </c>
      <c r="N1" s="86">
        <v>9</v>
      </c>
      <c r="O1" s="86">
        <v>10</v>
      </c>
      <c r="P1" s="86">
        <v>11</v>
      </c>
      <c r="Q1" s="86">
        <v>12</v>
      </c>
      <c r="R1" s="91"/>
      <c r="S1" s="91"/>
      <c r="T1" s="91"/>
      <c r="U1" s="91"/>
      <c r="V1" s="91"/>
      <c r="W1" s="91"/>
      <c r="X1" s="85" t="s">
        <v>32</v>
      </c>
      <c r="Y1" s="85"/>
      <c r="Z1" s="85"/>
      <c r="AA1" s="85"/>
      <c r="AB1" s="29" t="s">
        <v>36</v>
      </c>
      <c r="AC1" s="30">
        <v>360</v>
      </c>
    </row>
    <row r="2" spans="1:29">
      <c r="A2" s="87"/>
      <c r="B2" s="87"/>
      <c r="C2" s="87"/>
      <c r="D2" s="89"/>
      <c r="E2" s="90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23">
        <v>0</v>
      </c>
      <c r="S2" s="23">
        <v>1</v>
      </c>
      <c r="T2" s="24">
        <v>2</v>
      </c>
      <c r="U2" s="25">
        <v>3</v>
      </c>
      <c r="V2" s="26">
        <v>4</v>
      </c>
      <c r="W2" s="27">
        <v>5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>SUM(F3:Q3)</f>
        <v>294</v>
      </c>
      <c r="F3" s="19">
        <v>27</v>
      </c>
      <c r="G3" s="19">
        <v>30</v>
      </c>
      <c r="H3" s="20">
        <v>28</v>
      </c>
      <c r="I3" s="19">
        <v>26</v>
      </c>
      <c r="J3" s="19">
        <v>26</v>
      </c>
      <c r="K3" s="19">
        <v>24</v>
      </c>
      <c r="L3" s="19">
        <v>24</v>
      </c>
      <c r="M3" s="19">
        <v>25</v>
      </c>
      <c r="N3" s="20">
        <v>15</v>
      </c>
      <c r="O3" s="20">
        <v>24</v>
      </c>
      <c r="P3" s="20">
        <v>17</v>
      </c>
      <c r="Q3" s="20">
        <v>28</v>
      </c>
      <c r="R3" s="20">
        <v>4</v>
      </c>
      <c r="S3" s="20">
        <v>4</v>
      </c>
      <c r="T3" s="20">
        <v>5</v>
      </c>
      <c r="U3" s="20">
        <v>5</v>
      </c>
      <c r="V3" s="20">
        <v>5</v>
      </c>
      <c r="W3" s="20">
        <v>5</v>
      </c>
      <c r="AB3">
        <f t="shared" ref="AB3:AB7" si="0">E3-$AC$1</f>
        <v>-66</v>
      </c>
      <c r="AC3" s="28">
        <f t="shared" ref="AC3:AC7" si="1">E3/$AC$1</f>
        <v>0.81666666666666665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8" si="2">SUM(F4:Q4)</f>
        <v>278</v>
      </c>
      <c r="F4" s="22">
        <v>29</v>
      </c>
      <c r="G4" s="22">
        <v>29</v>
      </c>
      <c r="H4" s="21">
        <v>25</v>
      </c>
      <c r="I4" s="22">
        <v>29</v>
      </c>
      <c r="J4" s="16">
        <v>26</v>
      </c>
      <c r="K4" s="16">
        <v>27</v>
      </c>
      <c r="L4" s="16">
        <v>20</v>
      </c>
      <c r="M4" s="16">
        <v>22</v>
      </c>
      <c r="N4" s="16">
        <v>16</v>
      </c>
      <c r="O4" s="16">
        <v>11</v>
      </c>
      <c r="P4" s="16">
        <v>17</v>
      </c>
      <c r="Q4" s="16">
        <v>27</v>
      </c>
      <c r="R4" s="16">
        <v>5</v>
      </c>
      <c r="S4" s="16">
        <v>5</v>
      </c>
      <c r="T4" s="16">
        <v>5</v>
      </c>
      <c r="U4" s="16">
        <v>4</v>
      </c>
      <c r="V4" s="16">
        <v>5</v>
      </c>
      <c r="W4" s="16">
        <v>3</v>
      </c>
      <c r="X4">
        <f>E3-E4</f>
        <v>16</v>
      </c>
      <c r="Y4" s="28">
        <f t="shared" ref="Y4:Y7" si="3">E4/E3</f>
        <v>0.94557823129251706</v>
      </c>
      <c r="Z4">
        <f t="shared" ref="Z4:Z7" si="4">E4-E$3</f>
        <v>-16</v>
      </c>
      <c r="AA4" s="28">
        <f t="shared" ref="AA4:AA7" si="5">E4/E$3</f>
        <v>0.94557823129251706</v>
      </c>
      <c r="AB4">
        <f t="shared" si="0"/>
        <v>-82</v>
      </c>
      <c r="AC4" s="28">
        <f t="shared" si="1"/>
        <v>0.77222222222222225</v>
      </c>
    </row>
    <row r="5" spans="1:29">
      <c r="A5" s="11">
        <v>3</v>
      </c>
      <c r="B5" s="13" t="s">
        <v>11</v>
      </c>
      <c r="C5" s="14" t="s">
        <v>5</v>
      </c>
      <c r="D5" s="14" t="s">
        <v>6</v>
      </c>
      <c r="E5" s="15">
        <f t="shared" si="2"/>
        <v>267</v>
      </c>
      <c r="F5" s="20">
        <v>25</v>
      </c>
      <c r="G5" s="20">
        <v>28</v>
      </c>
      <c r="H5" s="20">
        <v>25</v>
      </c>
      <c r="I5" s="20">
        <v>26</v>
      </c>
      <c r="J5" s="19">
        <v>27</v>
      </c>
      <c r="K5" s="19">
        <v>14</v>
      </c>
      <c r="L5" s="19">
        <v>23</v>
      </c>
      <c r="M5" s="19">
        <v>25</v>
      </c>
      <c r="N5" s="20">
        <v>8</v>
      </c>
      <c r="O5" s="20">
        <v>23</v>
      </c>
      <c r="P5" s="20">
        <v>15</v>
      </c>
      <c r="Q5" s="20">
        <v>28</v>
      </c>
      <c r="R5" s="20">
        <v>5</v>
      </c>
      <c r="S5" s="20">
        <v>5</v>
      </c>
      <c r="T5" s="20">
        <v>4</v>
      </c>
      <c r="U5" s="20">
        <v>4</v>
      </c>
      <c r="V5" s="20">
        <v>5</v>
      </c>
      <c r="W5" s="20">
        <v>5</v>
      </c>
      <c r="X5">
        <f t="shared" ref="X5:X8" si="6">E4-E5</f>
        <v>11</v>
      </c>
      <c r="Y5" s="28">
        <f t="shared" si="3"/>
        <v>0.96043165467625902</v>
      </c>
      <c r="Z5">
        <f t="shared" si="4"/>
        <v>-27</v>
      </c>
      <c r="AA5" s="28">
        <f t="shared" si="5"/>
        <v>0.90816326530612246</v>
      </c>
      <c r="AB5">
        <f t="shared" si="0"/>
        <v>-93</v>
      </c>
      <c r="AC5" s="28">
        <f t="shared" si="1"/>
        <v>0.7416666666666667</v>
      </c>
    </row>
    <row r="6" spans="1:29">
      <c r="A6" s="11">
        <v>4</v>
      </c>
      <c r="B6" s="13" t="s">
        <v>29</v>
      </c>
      <c r="C6" s="14" t="s">
        <v>28</v>
      </c>
      <c r="D6" s="14" t="s">
        <v>10</v>
      </c>
      <c r="E6" s="15">
        <f t="shared" si="2"/>
        <v>244</v>
      </c>
      <c r="F6" s="16">
        <v>25</v>
      </c>
      <c r="G6" s="16">
        <v>28</v>
      </c>
      <c r="H6" s="16">
        <v>22</v>
      </c>
      <c r="I6" s="16">
        <v>27</v>
      </c>
      <c r="J6" s="16">
        <v>27</v>
      </c>
      <c r="K6" s="16">
        <v>21</v>
      </c>
      <c r="L6" s="16">
        <v>20</v>
      </c>
      <c r="M6" s="16">
        <v>20</v>
      </c>
      <c r="N6" s="16">
        <v>13</v>
      </c>
      <c r="O6" s="16">
        <v>10</v>
      </c>
      <c r="P6" s="16">
        <v>14</v>
      </c>
      <c r="Q6" s="16">
        <v>17</v>
      </c>
      <c r="R6" s="16">
        <v>3</v>
      </c>
      <c r="S6" s="16">
        <v>3</v>
      </c>
      <c r="T6" s="16">
        <v>4</v>
      </c>
      <c r="U6" s="16">
        <v>4</v>
      </c>
      <c r="V6" s="16">
        <v>3</v>
      </c>
      <c r="W6" s="16"/>
      <c r="X6">
        <f t="shared" si="6"/>
        <v>23</v>
      </c>
      <c r="Y6" s="28">
        <f t="shared" si="3"/>
        <v>0.91385767790262173</v>
      </c>
      <c r="Z6">
        <f t="shared" si="4"/>
        <v>-50</v>
      </c>
      <c r="AA6" s="28">
        <f t="shared" si="5"/>
        <v>0.82993197278911568</v>
      </c>
      <c r="AB6">
        <f t="shared" si="0"/>
        <v>-116</v>
      </c>
      <c r="AC6" s="28">
        <f t="shared" si="1"/>
        <v>0.67777777777777781</v>
      </c>
    </row>
    <row r="7" spans="1:29">
      <c r="A7" s="11">
        <v>5</v>
      </c>
      <c r="B7" s="13" t="s">
        <v>24</v>
      </c>
      <c r="C7" s="14" t="s">
        <v>5</v>
      </c>
      <c r="D7" s="14" t="s">
        <v>8</v>
      </c>
      <c r="E7" s="15">
        <f t="shared" si="2"/>
        <v>226</v>
      </c>
      <c r="F7" s="20">
        <v>23</v>
      </c>
      <c r="G7" s="20">
        <v>27</v>
      </c>
      <c r="H7" s="20">
        <v>23</v>
      </c>
      <c r="I7" s="20">
        <v>23</v>
      </c>
      <c r="J7" s="20">
        <v>26</v>
      </c>
      <c r="K7" s="20">
        <v>17</v>
      </c>
      <c r="L7" s="20">
        <v>17</v>
      </c>
      <c r="M7" s="20">
        <v>20</v>
      </c>
      <c r="N7" s="20">
        <v>10</v>
      </c>
      <c r="O7" s="20">
        <v>17</v>
      </c>
      <c r="P7" s="20">
        <v>11</v>
      </c>
      <c r="Q7" s="20">
        <v>12</v>
      </c>
      <c r="R7" s="20">
        <v>3</v>
      </c>
      <c r="S7" s="20">
        <v>5</v>
      </c>
      <c r="T7" s="20">
        <v>3</v>
      </c>
      <c r="U7" s="20">
        <v>1</v>
      </c>
      <c r="V7" s="20"/>
      <c r="W7" s="20"/>
      <c r="X7">
        <f t="shared" si="6"/>
        <v>18</v>
      </c>
      <c r="Y7" s="28">
        <f t="shared" si="3"/>
        <v>0.92622950819672134</v>
      </c>
      <c r="Z7">
        <f t="shared" si="4"/>
        <v>-68</v>
      </c>
      <c r="AA7" s="28">
        <f t="shared" si="5"/>
        <v>0.76870748299319724</v>
      </c>
      <c r="AB7">
        <f t="shared" si="0"/>
        <v>-134</v>
      </c>
      <c r="AC7" s="28">
        <f t="shared" si="1"/>
        <v>0.62777777777777777</v>
      </c>
    </row>
    <row r="8" spans="1:29">
      <c r="A8" s="11">
        <v>6</v>
      </c>
      <c r="B8" s="13" t="s">
        <v>27</v>
      </c>
      <c r="C8" s="14" t="s">
        <v>30</v>
      </c>
      <c r="D8" s="14" t="s">
        <v>10</v>
      </c>
      <c r="E8" s="15">
        <f t="shared" si="2"/>
        <v>132</v>
      </c>
      <c r="F8" s="21">
        <v>11</v>
      </c>
      <c r="G8" s="21">
        <v>18</v>
      </c>
      <c r="H8" s="21">
        <v>11</v>
      </c>
      <c r="I8" s="21">
        <v>19</v>
      </c>
      <c r="J8" s="22">
        <v>6</v>
      </c>
      <c r="K8" s="22">
        <v>11</v>
      </c>
      <c r="L8" s="22">
        <v>9</v>
      </c>
      <c r="M8" s="22">
        <v>4</v>
      </c>
      <c r="N8" s="21">
        <v>8</v>
      </c>
      <c r="O8" s="21">
        <v>8</v>
      </c>
      <c r="P8" s="21">
        <v>7</v>
      </c>
      <c r="Q8" s="21">
        <v>20</v>
      </c>
      <c r="R8" s="21">
        <v>4</v>
      </c>
      <c r="S8" s="21">
        <v>4</v>
      </c>
      <c r="T8" s="21">
        <v>4</v>
      </c>
      <c r="U8" s="21">
        <v>4</v>
      </c>
      <c r="V8" s="21">
        <v>4</v>
      </c>
      <c r="W8" s="21"/>
      <c r="X8">
        <f t="shared" si="6"/>
        <v>94</v>
      </c>
      <c r="Y8" s="28">
        <f>E8/E7</f>
        <v>0.58407079646017701</v>
      </c>
      <c r="Z8">
        <f>E8-E$3</f>
        <v>-162</v>
      </c>
      <c r="AA8" s="28">
        <f>E8/E$3</f>
        <v>0.44897959183673469</v>
      </c>
      <c r="AB8">
        <f>E8-$AC$1</f>
        <v>-228</v>
      </c>
      <c r="AC8" s="28">
        <f>E8/$AC$1</f>
        <v>0.36666666666666664</v>
      </c>
    </row>
    <row r="9" spans="1:2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  <c r="N9" s="2"/>
    </row>
    <row r="10" spans="1:2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</row>
    <row r="13" spans="1:29">
      <c r="A13" s="6" t="s">
        <v>8</v>
      </c>
      <c r="B13" s="7" t="s">
        <v>16</v>
      </c>
      <c r="D13" s="2"/>
      <c r="F13" s="2">
        <f>SUM($F3:F3)</f>
        <v>27</v>
      </c>
      <c r="G13" s="2">
        <f>SUM($F3:G3)</f>
        <v>57</v>
      </c>
      <c r="H13" s="2">
        <f>SUM($F3:H3)</f>
        <v>85</v>
      </c>
      <c r="I13" s="2">
        <f>SUM($F3:I3)</f>
        <v>111</v>
      </c>
      <c r="J13" s="2">
        <f>SUM($F3:J3)</f>
        <v>137</v>
      </c>
      <c r="K13" s="2">
        <f>SUM($F3:K3)</f>
        <v>161</v>
      </c>
      <c r="L13" s="2">
        <f>SUM($F3:L3)</f>
        <v>185</v>
      </c>
      <c r="M13" s="2">
        <f>SUM($F3:M3)</f>
        <v>210</v>
      </c>
      <c r="N13" s="2">
        <f>SUM($F3:N3)</f>
        <v>225</v>
      </c>
      <c r="O13" s="2">
        <f>SUM($F3:O3)</f>
        <v>249</v>
      </c>
      <c r="P13" s="2">
        <f>SUM($F3:P3)</f>
        <v>266</v>
      </c>
      <c r="Q13" s="2">
        <f>SUM($F3:Q3)</f>
        <v>294</v>
      </c>
    </row>
    <row r="14" spans="1:29">
      <c r="A14" s="6" t="s">
        <v>6</v>
      </c>
      <c r="B14" s="5" t="s">
        <v>17</v>
      </c>
      <c r="D14" s="2"/>
      <c r="F14" s="2">
        <f>SUM($F4:F4)</f>
        <v>29</v>
      </c>
      <c r="G14" s="2">
        <f>SUM($F4:G4)</f>
        <v>58</v>
      </c>
      <c r="H14" s="2">
        <f>SUM($F4:H4)</f>
        <v>83</v>
      </c>
      <c r="I14" s="2">
        <f>SUM($F4:I4)</f>
        <v>112</v>
      </c>
      <c r="J14" s="2">
        <f>SUM($F4:J4)</f>
        <v>138</v>
      </c>
      <c r="K14" s="2">
        <f>SUM($F4:K4)</f>
        <v>165</v>
      </c>
      <c r="L14" s="2">
        <f>SUM($F4:L4)</f>
        <v>185</v>
      </c>
      <c r="M14" s="2">
        <f>SUM($F4:M4)</f>
        <v>207</v>
      </c>
      <c r="N14" s="2">
        <f>SUM($F4:N4)</f>
        <v>223</v>
      </c>
      <c r="O14" s="2">
        <f>SUM($F4:O4)</f>
        <v>234</v>
      </c>
      <c r="P14" s="2">
        <f>SUM($F4:P4)</f>
        <v>251</v>
      </c>
      <c r="Q14" s="2">
        <f>SUM($F4:Q4)</f>
        <v>278</v>
      </c>
    </row>
    <row r="15" spans="1:29">
      <c r="A15" s="6" t="s">
        <v>18</v>
      </c>
      <c r="B15" s="5" t="s">
        <v>19</v>
      </c>
      <c r="D15" s="2"/>
      <c r="F15" s="2">
        <f>SUM($F5:F5)</f>
        <v>25</v>
      </c>
      <c r="G15" s="2">
        <f>SUM($F5:G5)</f>
        <v>53</v>
      </c>
      <c r="H15" s="2">
        <f>SUM($F5:H5)</f>
        <v>78</v>
      </c>
      <c r="I15" s="2">
        <f>SUM($F5:I5)</f>
        <v>104</v>
      </c>
      <c r="J15" s="2">
        <f>SUM($F5:J5)</f>
        <v>131</v>
      </c>
      <c r="K15" s="2">
        <f>SUM($F5:K5)</f>
        <v>145</v>
      </c>
      <c r="L15" s="2">
        <f>SUM($F5:L5)</f>
        <v>168</v>
      </c>
      <c r="M15" s="2">
        <f>SUM($F5:M5)</f>
        <v>193</v>
      </c>
      <c r="N15" s="2">
        <f>SUM($F5:N5)</f>
        <v>201</v>
      </c>
      <c r="O15" s="2">
        <f>SUM($F5:O5)</f>
        <v>224</v>
      </c>
      <c r="P15" s="2">
        <f>SUM($F5:P5)</f>
        <v>239</v>
      </c>
      <c r="Q15" s="2">
        <f>SUM($F5:Q5)</f>
        <v>267</v>
      </c>
    </row>
    <row r="16" spans="1:29">
      <c r="A16" s="6" t="s">
        <v>20</v>
      </c>
      <c r="B16" s="7" t="s">
        <v>21</v>
      </c>
      <c r="D16" s="2"/>
      <c r="F16" s="2">
        <f>SUM($F6:F6)</f>
        <v>25</v>
      </c>
      <c r="G16" s="2">
        <f>SUM($F6:G6)</f>
        <v>53</v>
      </c>
      <c r="H16" s="2">
        <f>SUM($F6:H6)</f>
        <v>75</v>
      </c>
      <c r="I16" s="2">
        <f>SUM($F6:I6)</f>
        <v>102</v>
      </c>
      <c r="J16" s="2">
        <f>SUM($F6:J6)</f>
        <v>129</v>
      </c>
      <c r="K16" s="2">
        <f>SUM($F6:K6)</f>
        <v>150</v>
      </c>
      <c r="L16" s="2">
        <f>SUM($F6:L6)</f>
        <v>170</v>
      </c>
      <c r="M16" s="2">
        <f>SUM($F6:M6)</f>
        <v>190</v>
      </c>
      <c r="N16" s="2">
        <f>SUM($F6:N6)</f>
        <v>203</v>
      </c>
      <c r="O16" s="2">
        <f>SUM($F6:O6)</f>
        <v>213</v>
      </c>
      <c r="P16" s="2">
        <f>SUM($F6:P6)</f>
        <v>227</v>
      </c>
      <c r="Q16" s="2">
        <f>SUM($F6:Q6)</f>
        <v>244</v>
      </c>
    </row>
    <row r="17" spans="1:17">
      <c r="A17" s="8"/>
      <c r="D17" s="2"/>
      <c r="F17" s="2">
        <f>SUM($F7:F7)</f>
        <v>23</v>
      </c>
      <c r="G17" s="2">
        <f>SUM($F7:G7)</f>
        <v>50</v>
      </c>
      <c r="H17" s="2">
        <f>SUM($F7:H7)</f>
        <v>73</v>
      </c>
      <c r="I17" s="2">
        <f>SUM($F7:I7)</f>
        <v>96</v>
      </c>
      <c r="J17" s="2">
        <f>SUM($F7:J7)</f>
        <v>122</v>
      </c>
      <c r="K17" s="2">
        <f>SUM($F7:K7)</f>
        <v>139</v>
      </c>
      <c r="L17" s="2">
        <f>SUM($F7:L7)</f>
        <v>156</v>
      </c>
      <c r="M17" s="2">
        <f>SUM($F7:M7)</f>
        <v>176</v>
      </c>
      <c r="N17" s="2">
        <f>SUM($F7:N7)</f>
        <v>186</v>
      </c>
      <c r="O17" s="2">
        <f>SUM($F7:O7)</f>
        <v>203</v>
      </c>
      <c r="P17" s="2">
        <f>SUM($F7:P7)</f>
        <v>214</v>
      </c>
      <c r="Q17" s="2">
        <f>SUM($F7:Q7)</f>
        <v>226</v>
      </c>
    </row>
    <row r="18" spans="1:17">
      <c r="A18" s="8"/>
      <c r="B18" s="5" t="s">
        <v>22</v>
      </c>
      <c r="D18" s="2"/>
      <c r="F18" s="2">
        <f>SUM($F8:F8)</f>
        <v>11</v>
      </c>
      <c r="G18" s="2">
        <f>SUM($F8:G8)</f>
        <v>29</v>
      </c>
      <c r="H18" s="2">
        <f>SUM($F8:H8)</f>
        <v>40</v>
      </c>
      <c r="I18" s="2">
        <f>SUM($F8:I8)</f>
        <v>59</v>
      </c>
      <c r="J18" s="2">
        <f>SUM($F8:J8)</f>
        <v>65</v>
      </c>
      <c r="K18" s="2">
        <f>SUM($F8:K8)</f>
        <v>76</v>
      </c>
      <c r="L18" s="2">
        <f>SUM($F8:L8)</f>
        <v>85</v>
      </c>
      <c r="M18" s="2">
        <f>SUM($F8:M8)</f>
        <v>89</v>
      </c>
      <c r="N18" s="2">
        <f>SUM($F8:N8)</f>
        <v>97</v>
      </c>
      <c r="O18" s="2">
        <f>SUM($F8:O8)</f>
        <v>105</v>
      </c>
      <c r="P18" s="2">
        <f>SUM($F8:P8)</f>
        <v>112</v>
      </c>
      <c r="Q18" s="2">
        <f>SUM($F8:Q8)</f>
        <v>132</v>
      </c>
    </row>
    <row r="19" spans="1:17">
      <c r="F19" s="2">
        <f t="shared" ref="F19:Q19" si="7">MAX(F13:F18)</f>
        <v>29</v>
      </c>
      <c r="G19" s="2">
        <f t="shared" si="7"/>
        <v>58</v>
      </c>
      <c r="H19" s="2">
        <f t="shared" si="7"/>
        <v>85</v>
      </c>
      <c r="I19" s="2">
        <f t="shared" si="7"/>
        <v>112</v>
      </c>
      <c r="J19" s="2">
        <f t="shared" si="7"/>
        <v>138</v>
      </c>
      <c r="K19" s="2">
        <f t="shared" si="7"/>
        <v>165</v>
      </c>
      <c r="L19" s="2">
        <f t="shared" si="7"/>
        <v>185</v>
      </c>
      <c r="M19" s="2">
        <f t="shared" si="7"/>
        <v>210</v>
      </c>
      <c r="N19" s="2">
        <f t="shared" si="7"/>
        <v>225</v>
      </c>
      <c r="O19" s="2">
        <f t="shared" si="7"/>
        <v>249</v>
      </c>
      <c r="P19" s="2">
        <f t="shared" si="7"/>
        <v>266</v>
      </c>
      <c r="Q19" s="2">
        <f t="shared" si="7"/>
        <v>294</v>
      </c>
    </row>
    <row r="20" spans="1:17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F21" s="9"/>
      <c r="G21" s="9"/>
      <c r="H21" s="2"/>
      <c r="I21" s="9"/>
      <c r="J21" s="4"/>
      <c r="K21" s="4"/>
      <c r="L21" s="4"/>
    </row>
    <row r="22" spans="1:17">
      <c r="E22" s="1" t="str">
        <f t="shared" ref="E22:E27" si="8">B3</f>
        <v>Krzysztof "FAZIK" Brzeziński</v>
      </c>
      <c r="F22" s="10">
        <f t="shared" ref="F22:Q22" si="9">F13/F$19</f>
        <v>0.93103448275862066</v>
      </c>
      <c r="G22" s="10">
        <f t="shared" si="9"/>
        <v>0.98275862068965514</v>
      </c>
      <c r="H22" s="10">
        <f t="shared" si="9"/>
        <v>1</v>
      </c>
      <c r="I22" s="10">
        <f t="shared" si="9"/>
        <v>0.9910714285714286</v>
      </c>
      <c r="J22" s="10">
        <f t="shared" si="9"/>
        <v>0.99275362318840576</v>
      </c>
      <c r="K22" s="10">
        <f t="shared" si="9"/>
        <v>0.97575757575757571</v>
      </c>
      <c r="L22" s="10">
        <f t="shared" si="9"/>
        <v>1</v>
      </c>
      <c r="M22" s="10">
        <f t="shared" si="9"/>
        <v>1</v>
      </c>
      <c r="N22" s="10">
        <f t="shared" si="9"/>
        <v>1</v>
      </c>
      <c r="O22" s="10">
        <f t="shared" si="9"/>
        <v>1</v>
      </c>
      <c r="P22" s="10">
        <f t="shared" si="9"/>
        <v>1</v>
      </c>
      <c r="Q22" s="10">
        <f t="shared" si="9"/>
        <v>1</v>
      </c>
    </row>
    <row r="23" spans="1:17">
      <c r="E23" s="1" t="str">
        <f t="shared" si="8"/>
        <v>Robert Stańczyk</v>
      </c>
      <c r="F23" s="10">
        <f t="shared" ref="F23:Q23" si="10">F14/F$19</f>
        <v>1</v>
      </c>
      <c r="G23" s="10">
        <f t="shared" si="10"/>
        <v>1</v>
      </c>
      <c r="H23" s="10">
        <f t="shared" si="10"/>
        <v>0.97647058823529409</v>
      </c>
      <c r="I23" s="10">
        <f t="shared" si="10"/>
        <v>1</v>
      </c>
      <c r="J23" s="10">
        <f t="shared" si="10"/>
        <v>1</v>
      </c>
      <c r="K23" s="10">
        <f t="shared" si="10"/>
        <v>1</v>
      </c>
      <c r="L23" s="10">
        <f t="shared" si="10"/>
        <v>1</v>
      </c>
      <c r="M23" s="10">
        <f t="shared" si="10"/>
        <v>0.98571428571428577</v>
      </c>
      <c r="N23" s="10">
        <f t="shared" si="10"/>
        <v>0.99111111111111116</v>
      </c>
      <c r="O23" s="10">
        <f t="shared" si="10"/>
        <v>0.93975903614457834</v>
      </c>
      <c r="P23" s="10">
        <f t="shared" si="10"/>
        <v>0.94360902255639101</v>
      </c>
      <c r="Q23" s="10">
        <f t="shared" si="10"/>
        <v>0.94557823129251706</v>
      </c>
    </row>
    <row r="24" spans="1:17">
      <c r="E24" s="1" t="str">
        <f t="shared" si="8"/>
        <v>Robert "Gata" Piechota</v>
      </c>
      <c r="F24" s="10">
        <f t="shared" ref="F24:Q24" si="11">F15/F$19</f>
        <v>0.86206896551724133</v>
      </c>
      <c r="G24" s="10">
        <f t="shared" si="11"/>
        <v>0.91379310344827591</v>
      </c>
      <c r="H24" s="10">
        <f t="shared" si="11"/>
        <v>0.91764705882352937</v>
      </c>
      <c r="I24" s="10">
        <f t="shared" si="11"/>
        <v>0.9285714285714286</v>
      </c>
      <c r="J24" s="10">
        <f t="shared" si="11"/>
        <v>0.94927536231884058</v>
      </c>
      <c r="K24" s="10">
        <f t="shared" si="11"/>
        <v>0.87878787878787878</v>
      </c>
      <c r="L24" s="10">
        <f t="shared" si="11"/>
        <v>0.90810810810810816</v>
      </c>
      <c r="M24" s="10">
        <f t="shared" si="11"/>
        <v>0.919047619047619</v>
      </c>
      <c r="N24" s="10">
        <f t="shared" si="11"/>
        <v>0.89333333333333331</v>
      </c>
      <c r="O24" s="10">
        <f t="shared" si="11"/>
        <v>0.89959839357429716</v>
      </c>
      <c r="P24" s="10">
        <f t="shared" si="11"/>
        <v>0.89849624060150379</v>
      </c>
      <c r="Q24" s="10">
        <f t="shared" si="11"/>
        <v>0.90816326530612246</v>
      </c>
    </row>
    <row r="25" spans="1:17">
      <c r="E25" s="1" t="str">
        <f t="shared" si="8"/>
        <v>Damian Kuczmaszewski</v>
      </c>
      <c r="F25" s="10">
        <f t="shared" ref="F25:Q25" si="12">F16/F$19</f>
        <v>0.86206896551724133</v>
      </c>
      <c r="G25" s="10">
        <f t="shared" si="12"/>
        <v>0.91379310344827591</v>
      </c>
      <c r="H25" s="10">
        <f t="shared" si="12"/>
        <v>0.88235294117647056</v>
      </c>
      <c r="I25" s="10">
        <f t="shared" si="12"/>
        <v>0.9107142857142857</v>
      </c>
      <c r="J25" s="10">
        <f t="shared" si="12"/>
        <v>0.93478260869565222</v>
      </c>
      <c r="K25" s="10">
        <f t="shared" si="12"/>
        <v>0.90909090909090906</v>
      </c>
      <c r="L25" s="10">
        <f t="shared" si="12"/>
        <v>0.91891891891891897</v>
      </c>
      <c r="M25" s="10">
        <f t="shared" si="12"/>
        <v>0.90476190476190477</v>
      </c>
      <c r="N25" s="10">
        <f t="shared" si="12"/>
        <v>0.90222222222222226</v>
      </c>
      <c r="O25" s="10">
        <f t="shared" si="12"/>
        <v>0.85542168674698793</v>
      </c>
      <c r="P25" s="10">
        <f t="shared" si="12"/>
        <v>0.85338345864661658</v>
      </c>
      <c r="Q25" s="10">
        <f t="shared" si="12"/>
        <v>0.82993197278911568</v>
      </c>
    </row>
    <row r="26" spans="1:17">
      <c r="E26" s="1" t="str">
        <f t="shared" si="8"/>
        <v>Dorota Janiszewska</v>
      </c>
      <c r="F26" s="10">
        <f t="shared" ref="F26:Q26" si="13">F17/F$19</f>
        <v>0.7931034482758621</v>
      </c>
      <c r="G26" s="10">
        <f t="shared" si="13"/>
        <v>0.86206896551724133</v>
      </c>
      <c r="H26" s="10">
        <f t="shared" si="13"/>
        <v>0.85882352941176465</v>
      </c>
      <c r="I26" s="10">
        <f t="shared" si="13"/>
        <v>0.8571428571428571</v>
      </c>
      <c r="J26" s="10">
        <f t="shared" si="13"/>
        <v>0.88405797101449279</v>
      </c>
      <c r="K26" s="10">
        <f t="shared" si="13"/>
        <v>0.84242424242424241</v>
      </c>
      <c r="L26" s="10">
        <f t="shared" si="13"/>
        <v>0.84324324324324329</v>
      </c>
      <c r="M26" s="10">
        <f t="shared" si="13"/>
        <v>0.83809523809523812</v>
      </c>
      <c r="N26" s="10">
        <f t="shared" si="13"/>
        <v>0.82666666666666666</v>
      </c>
      <c r="O26" s="10">
        <f t="shared" si="13"/>
        <v>0.81526104417670686</v>
      </c>
      <c r="P26" s="10">
        <f t="shared" si="13"/>
        <v>0.80451127819548873</v>
      </c>
      <c r="Q26" s="10">
        <f t="shared" si="13"/>
        <v>0.76870748299319724</v>
      </c>
    </row>
    <row r="27" spans="1:17">
      <c r="E27" s="1" t="str">
        <f t="shared" si="8"/>
        <v>Anita Nowicka</v>
      </c>
      <c r="F27" s="10">
        <f t="shared" ref="F27:Q27" si="14">F18/F$19</f>
        <v>0.37931034482758619</v>
      </c>
      <c r="G27" s="10">
        <f t="shared" si="14"/>
        <v>0.5</v>
      </c>
      <c r="H27" s="10">
        <f t="shared" si="14"/>
        <v>0.47058823529411764</v>
      </c>
      <c r="I27" s="10">
        <f t="shared" si="14"/>
        <v>0.5267857142857143</v>
      </c>
      <c r="J27" s="10">
        <f t="shared" si="14"/>
        <v>0.47101449275362317</v>
      </c>
      <c r="K27" s="10">
        <f t="shared" si="14"/>
        <v>0.46060606060606063</v>
      </c>
      <c r="L27" s="10">
        <f t="shared" si="14"/>
        <v>0.45945945945945948</v>
      </c>
      <c r="M27" s="10">
        <f t="shared" si="14"/>
        <v>0.4238095238095238</v>
      </c>
      <c r="N27" s="10">
        <f t="shared" si="14"/>
        <v>0.43111111111111111</v>
      </c>
      <c r="O27" s="10">
        <f t="shared" si="14"/>
        <v>0.42168674698795183</v>
      </c>
      <c r="P27" s="10">
        <f t="shared" si="14"/>
        <v>0.42105263157894735</v>
      </c>
      <c r="Q27" s="10">
        <f t="shared" si="14"/>
        <v>0.44897959183673469</v>
      </c>
    </row>
  </sheetData>
  <mergeCells count="19">
    <mergeCell ref="X1:AA1"/>
    <mergeCell ref="P1:P2"/>
    <mergeCell ref="Q1:Q2"/>
    <mergeCell ref="F1:F2"/>
    <mergeCell ref="R1:W1"/>
    <mergeCell ref="M1:M2"/>
    <mergeCell ref="N1:N2"/>
    <mergeCell ref="G1:G2"/>
    <mergeCell ref="H1:H2"/>
    <mergeCell ref="I1:I2"/>
    <mergeCell ref="J1:J2"/>
    <mergeCell ref="K1:K2"/>
    <mergeCell ref="L1:L2"/>
    <mergeCell ref="O1:O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activeCell="D9" sqref="B9:D9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</cols>
  <sheetData>
    <row r="1" spans="1:14" ht="14.45" customHeight="1">
      <c r="A1" s="87" t="s">
        <v>0</v>
      </c>
      <c r="B1" s="87" t="s">
        <v>1</v>
      </c>
      <c r="C1" s="87" t="s">
        <v>2</v>
      </c>
      <c r="D1" s="88" t="s">
        <v>3</v>
      </c>
      <c r="E1" s="90" t="s">
        <v>4</v>
      </c>
      <c r="F1" s="86">
        <v>1</v>
      </c>
      <c r="G1" s="86">
        <v>2</v>
      </c>
      <c r="H1" s="86">
        <v>3</v>
      </c>
      <c r="I1" s="86">
        <v>4</v>
      </c>
      <c r="J1" s="86">
        <v>5</v>
      </c>
      <c r="K1" s="86">
        <v>6</v>
      </c>
      <c r="L1" s="86">
        <v>7</v>
      </c>
      <c r="M1" s="86">
        <v>8</v>
      </c>
      <c r="N1" s="86">
        <v>9</v>
      </c>
    </row>
    <row r="2" spans="1:14">
      <c r="A2" s="87"/>
      <c r="B2" s="87"/>
      <c r="C2" s="87"/>
      <c r="D2" s="89"/>
      <c r="E2" s="90"/>
      <c r="F2" s="86"/>
      <c r="G2" s="86"/>
      <c r="H2" s="86"/>
      <c r="I2" s="86"/>
      <c r="J2" s="86"/>
      <c r="K2" s="86"/>
      <c r="L2" s="86"/>
      <c r="M2" s="86"/>
      <c r="N2" s="86"/>
    </row>
    <row r="3" spans="1:14">
      <c r="A3" s="11">
        <v>1</v>
      </c>
      <c r="B3" s="17" t="s">
        <v>9</v>
      </c>
      <c r="C3" s="12" t="s">
        <v>5</v>
      </c>
      <c r="D3" s="18" t="s">
        <v>10</v>
      </c>
      <c r="E3" s="15">
        <f t="shared" ref="E3:E9" si="0">SUM(F3:N3)</f>
        <v>188</v>
      </c>
      <c r="F3" s="19">
        <v>28</v>
      </c>
      <c r="G3" s="19">
        <v>28</v>
      </c>
      <c r="H3" s="20">
        <v>29</v>
      </c>
      <c r="I3" s="19">
        <v>24</v>
      </c>
      <c r="J3" s="19">
        <v>25</v>
      </c>
      <c r="K3" s="19">
        <v>0</v>
      </c>
      <c r="L3" s="19">
        <v>20</v>
      </c>
      <c r="M3" s="19">
        <v>19</v>
      </c>
      <c r="N3" s="20">
        <v>15</v>
      </c>
    </row>
    <row r="4" spans="1:14">
      <c r="A4" s="11">
        <v>2</v>
      </c>
      <c r="B4" s="13" t="s">
        <v>11</v>
      </c>
      <c r="C4" s="14" t="s">
        <v>5</v>
      </c>
      <c r="D4" s="14" t="s">
        <v>8</v>
      </c>
      <c r="E4" s="15">
        <f t="shared" si="0"/>
        <v>173</v>
      </c>
      <c r="F4" s="22">
        <v>28</v>
      </c>
      <c r="G4" s="22">
        <v>28</v>
      </c>
      <c r="H4" s="21">
        <v>26</v>
      </c>
      <c r="I4" s="22">
        <v>25</v>
      </c>
      <c r="J4" s="16">
        <v>17</v>
      </c>
      <c r="K4" s="16">
        <v>2</v>
      </c>
      <c r="L4" s="16">
        <v>22</v>
      </c>
      <c r="M4" s="16">
        <v>10</v>
      </c>
      <c r="N4" s="16">
        <v>15</v>
      </c>
    </row>
    <row r="5" spans="1:14">
      <c r="A5" s="11">
        <v>3</v>
      </c>
      <c r="B5" s="13" t="s">
        <v>7</v>
      </c>
      <c r="C5" s="14" t="s">
        <v>5</v>
      </c>
      <c r="D5" s="14" t="s">
        <v>6</v>
      </c>
      <c r="E5" s="15">
        <f t="shared" si="0"/>
        <v>166</v>
      </c>
      <c r="F5" s="20">
        <v>28</v>
      </c>
      <c r="G5" s="20">
        <v>29</v>
      </c>
      <c r="H5" s="20">
        <v>28</v>
      </c>
      <c r="I5" s="20">
        <v>13</v>
      </c>
      <c r="J5" s="19">
        <v>11</v>
      </c>
      <c r="K5" s="19">
        <v>14</v>
      </c>
      <c r="L5" s="19">
        <v>18</v>
      </c>
      <c r="M5" s="19">
        <v>12</v>
      </c>
      <c r="N5" s="20">
        <v>13</v>
      </c>
    </row>
    <row r="6" spans="1:14">
      <c r="A6" s="11">
        <v>4</v>
      </c>
      <c r="B6" s="13" t="s">
        <v>24</v>
      </c>
      <c r="C6" s="14" t="s">
        <v>5</v>
      </c>
      <c r="D6" s="14" t="s">
        <v>8</v>
      </c>
      <c r="E6" s="15">
        <f t="shared" si="0"/>
        <v>159</v>
      </c>
      <c r="F6" s="16">
        <v>23</v>
      </c>
      <c r="G6" s="16">
        <v>22</v>
      </c>
      <c r="H6" s="16">
        <v>24</v>
      </c>
      <c r="I6" s="16">
        <v>22</v>
      </c>
      <c r="J6" s="16">
        <v>24</v>
      </c>
      <c r="K6" s="16">
        <v>0</v>
      </c>
      <c r="L6" s="16">
        <v>19</v>
      </c>
      <c r="M6" s="16">
        <v>14</v>
      </c>
      <c r="N6" s="16">
        <v>11</v>
      </c>
    </row>
    <row r="7" spans="1:14">
      <c r="A7" s="11">
        <v>5</v>
      </c>
      <c r="B7" s="13" t="s">
        <v>25</v>
      </c>
      <c r="C7" s="11" t="s">
        <v>5</v>
      </c>
      <c r="D7" s="14" t="s">
        <v>10</v>
      </c>
      <c r="E7" s="15">
        <f t="shared" si="0"/>
        <v>154</v>
      </c>
      <c r="F7" s="20">
        <v>27</v>
      </c>
      <c r="G7" s="20">
        <v>24</v>
      </c>
      <c r="H7" s="20">
        <v>27</v>
      </c>
      <c r="I7" s="20">
        <v>24</v>
      </c>
      <c r="J7" s="20">
        <v>20</v>
      </c>
      <c r="K7" s="20">
        <v>0</v>
      </c>
      <c r="L7" s="20">
        <v>14</v>
      </c>
      <c r="M7" s="20">
        <v>8</v>
      </c>
      <c r="N7" s="20">
        <v>10</v>
      </c>
    </row>
    <row r="8" spans="1:14">
      <c r="A8" s="11">
        <v>6</v>
      </c>
      <c r="B8" s="13" t="s">
        <v>26</v>
      </c>
      <c r="C8" s="14" t="s">
        <v>5</v>
      </c>
      <c r="D8" s="14" t="s">
        <v>10</v>
      </c>
      <c r="E8" s="15">
        <f t="shared" si="0"/>
        <v>136</v>
      </c>
      <c r="F8" s="21">
        <v>21</v>
      </c>
      <c r="G8" s="21">
        <v>22</v>
      </c>
      <c r="H8" s="21">
        <v>14</v>
      </c>
      <c r="I8" s="21">
        <v>16</v>
      </c>
      <c r="J8" s="22">
        <v>16</v>
      </c>
      <c r="K8" s="22">
        <v>7</v>
      </c>
      <c r="L8" s="22">
        <v>21</v>
      </c>
      <c r="M8" s="22">
        <v>10</v>
      </c>
      <c r="N8" s="21">
        <v>9</v>
      </c>
    </row>
    <row r="9" spans="1:14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126</v>
      </c>
      <c r="F9" s="19">
        <v>28</v>
      </c>
      <c r="G9" s="19">
        <v>26</v>
      </c>
      <c r="H9" s="20">
        <v>28</v>
      </c>
      <c r="I9" s="19">
        <v>17</v>
      </c>
      <c r="J9" s="19">
        <v>24</v>
      </c>
      <c r="K9" s="19">
        <v>3</v>
      </c>
      <c r="L9" s="19"/>
      <c r="M9" s="19"/>
      <c r="N9" s="20"/>
    </row>
    <row r="10" spans="1:14">
      <c r="A10" s="2"/>
      <c r="B10" s="3"/>
      <c r="C10" s="2"/>
      <c r="D10" s="2"/>
      <c r="E10" s="2"/>
      <c r="F10" s="2"/>
      <c r="G10" s="2"/>
      <c r="H10" s="2"/>
      <c r="I10" s="2"/>
      <c r="J10" s="4"/>
      <c r="K10" s="4"/>
      <c r="L10" s="4"/>
      <c r="M10" s="2"/>
      <c r="N10" s="2"/>
    </row>
    <row r="11" spans="1:14">
      <c r="B11" s="5" t="s">
        <v>12</v>
      </c>
      <c r="D11" s="2"/>
      <c r="E11" s="2"/>
      <c r="F11" s="2"/>
      <c r="G11" s="2"/>
      <c r="H11" s="2"/>
      <c r="I11" s="2"/>
      <c r="J11" s="4"/>
      <c r="K11" s="4"/>
      <c r="L11" s="4"/>
    </row>
    <row r="12" spans="1:14">
      <c r="A12" s="6" t="s">
        <v>13</v>
      </c>
      <c r="B12" s="5" t="s">
        <v>14</v>
      </c>
      <c r="D12" s="2"/>
      <c r="F12" s="2"/>
      <c r="G12" s="2"/>
      <c r="H12" s="2"/>
      <c r="I12" s="2"/>
      <c r="J12" s="4"/>
      <c r="K12" s="4"/>
      <c r="L12" s="4"/>
    </row>
    <row r="13" spans="1:14">
      <c r="A13" s="6" t="s">
        <v>10</v>
      </c>
      <c r="B13" s="5" t="s">
        <v>15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14">
      <c r="A14" s="6" t="s">
        <v>8</v>
      </c>
      <c r="B14" s="7" t="s">
        <v>16</v>
      </c>
      <c r="D14" s="2"/>
      <c r="F14" s="2">
        <f>SUM($F3:F3)</f>
        <v>28</v>
      </c>
      <c r="G14" s="2">
        <f>SUM($F3:G3)</f>
        <v>56</v>
      </c>
      <c r="H14" s="2">
        <f>SUM($F3:H3)</f>
        <v>85</v>
      </c>
      <c r="I14" s="2">
        <f>SUM($F3:I3)</f>
        <v>109</v>
      </c>
      <c r="J14" s="2">
        <f>SUM($F3:J3)</f>
        <v>134</v>
      </c>
      <c r="K14" s="2">
        <f>SUM($F3:K3)</f>
        <v>134</v>
      </c>
      <c r="L14" s="2">
        <f>SUM($F3:L3)</f>
        <v>154</v>
      </c>
      <c r="M14" s="2">
        <f>SUM($F3:M3)</f>
        <v>173</v>
      </c>
      <c r="N14" s="2">
        <f>SUM($F3:N3)</f>
        <v>188</v>
      </c>
    </row>
    <row r="15" spans="1:14">
      <c r="A15" s="6" t="s">
        <v>6</v>
      </c>
      <c r="B15" s="5" t="s">
        <v>17</v>
      </c>
      <c r="D15" s="2"/>
      <c r="F15" s="2">
        <f>SUM($F4:F4)</f>
        <v>28</v>
      </c>
      <c r="G15" s="2">
        <f>SUM($F4:G4)</f>
        <v>56</v>
      </c>
      <c r="H15" s="2">
        <f>SUM($F4:H4)</f>
        <v>82</v>
      </c>
      <c r="I15" s="2">
        <f>SUM($F4:I4)</f>
        <v>107</v>
      </c>
      <c r="J15" s="2">
        <f>SUM($F4:J4)</f>
        <v>124</v>
      </c>
      <c r="K15" s="2">
        <f>SUM($F4:K4)</f>
        <v>126</v>
      </c>
      <c r="L15" s="2">
        <f>SUM($F4:L4)</f>
        <v>148</v>
      </c>
      <c r="M15" s="2">
        <f>SUM($F4:M4)</f>
        <v>158</v>
      </c>
      <c r="N15" s="2">
        <f>SUM($F4:N4)</f>
        <v>173</v>
      </c>
    </row>
    <row r="16" spans="1:14">
      <c r="A16" s="6" t="s">
        <v>18</v>
      </c>
      <c r="B16" s="5" t="s">
        <v>19</v>
      </c>
      <c r="D16" s="2"/>
      <c r="F16" s="2">
        <f>SUM($F5:F5)</f>
        <v>28</v>
      </c>
      <c r="G16" s="2">
        <f>SUM($F5:G5)</f>
        <v>57</v>
      </c>
      <c r="H16" s="2">
        <f>SUM($F5:H5)</f>
        <v>85</v>
      </c>
      <c r="I16" s="2">
        <f>SUM($F5:I5)</f>
        <v>98</v>
      </c>
      <c r="J16" s="2">
        <f>SUM($F5:J5)</f>
        <v>109</v>
      </c>
      <c r="K16" s="2">
        <f>SUM($F5:K5)</f>
        <v>123</v>
      </c>
      <c r="L16" s="2">
        <f>SUM($F5:L5)</f>
        <v>141</v>
      </c>
      <c r="M16" s="2">
        <f>SUM($F5:M5)</f>
        <v>153</v>
      </c>
      <c r="N16" s="2">
        <f>SUM($F5:N5)</f>
        <v>166</v>
      </c>
    </row>
    <row r="17" spans="1:14">
      <c r="A17" s="6" t="s">
        <v>20</v>
      </c>
      <c r="B17" s="7" t="s">
        <v>21</v>
      </c>
      <c r="D17" s="2"/>
      <c r="F17" s="2">
        <f>SUM($F6:F6)</f>
        <v>23</v>
      </c>
      <c r="G17" s="2">
        <f>SUM($F6:G6)</f>
        <v>45</v>
      </c>
      <c r="H17" s="2">
        <f>SUM($F6:H6)</f>
        <v>69</v>
      </c>
      <c r="I17" s="2">
        <f>SUM($F6:I6)</f>
        <v>91</v>
      </c>
      <c r="J17" s="2">
        <f>SUM($F6:J6)</f>
        <v>115</v>
      </c>
      <c r="K17" s="2">
        <f>SUM($F6:K6)</f>
        <v>115</v>
      </c>
      <c r="L17" s="2">
        <f>SUM($F6:L6)</f>
        <v>134</v>
      </c>
      <c r="M17" s="2">
        <f>SUM($F6:M6)</f>
        <v>148</v>
      </c>
      <c r="N17" s="2">
        <f>SUM($F6:N6)</f>
        <v>159</v>
      </c>
    </row>
    <row r="18" spans="1:14">
      <c r="A18" s="8"/>
      <c r="D18" s="2"/>
      <c r="F18" s="2">
        <f>SUM($F7:F7)</f>
        <v>27</v>
      </c>
      <c r="G18" s="2">
        <f>SUM($F7:G7)</f>
        <v>51</v>
      </c>
      <c r="H18" s="2">
        <f>SUM($F7:H7)</f>
        <v>78</v>
      </c>
      <c r="I18" s="2">
        <f>SUM($F7:I7)</f>
        <v>102</v>
      </c>
      <c r="J18" s="2">
        <f>SUM($F7:J7)</f>
        <v>122</v>
      </c>
      <c r="K18" s="2">
        <f>SUM($F7:K7)</f>
        <v>122</v>
      </c>
      <c r="L18" s="2">
        <f>SUM($F7:L7)</f>
        <v>136</v>
      </c>
      <c r="M18" s="2">
        <f>SUM($F7:M7)</f>
        <v>144</v>
      </c>
      <c r="N18" s="2">
        <f>SUM($F7:N7)</f>
        <v>154</v>
      </c>
    </row>
    <row r="19" spans="1:14">
      <c r="A19" s="8"/>
      <c r="B19" s="5" t="s">
        <v>22</v>
      </c>
      <c r="D19" s="2"/>
      <c r="F19" s="2">
        <f>SUM($F8:F8)</f>
        <v>21</v>
      </c>
      <c r="G19" s="2">
        <f>SUM($F8:G8)</f>
        <v>43</v>
      </c>
      <c r="H19" s="2">
        <f>SUM($F8:H8)</f>
        <v>57</v>
      </c>
      <c r="I19" s="2">
        <f>SUM($F8:I8)</f>
        <v>73</v>
      </c>
      <c r="J19" s="2">
        <f>SUM($F8:J8)</f>
        <v>89</v>
      </c>
      <c r="K19" s="2">
        <f>SUM($F8:K8)</f>
        <v>96</v>
      </c>
      <c r="L19" s="2">
        <f>SUM($F8:L8)</f>
        <v>117</v>
      </c>
      <c r="M19" s="2">
        <f>SUM($F8:M8)</f>
        <v>127</v>
      </c>
      <c r="N19" s="2">
        <f>SUM($F8:N8)</f>
        <v>136</v>
      </c>
    </row>
    <row r="20" spans="1:14">
      <c r="D20" s="2"/>
      <c r="F20" s="2">
        <f>SUM($F9:F9)</f>
        <v>28</v>
      </c>
      <c r="G20" s="2">
        <f>SUM($F9:G9)</f>
        <v>54</v>
      </c>
      <c r="H20" s="2">
        <f>SUM($F9:H9)</f>
        <v>82</v>
      </c>
      <c r="I20" s="2">
        <f>SUM($F9:I9)</f>
        <v>99</v>
      </c>
      <c r="J20" s="2">
        <f>SUM($F9:J9)</f>
        <v>123</v>
      </c>
      <c r="K20" s="2">
        <f>SUM($F9:K9)</f>
        <v>126</v>
      </c>
      <c r="L20" s="2">
        <f>SUM($F9:L9)</f>
        <v>126</v>
      </c>
      <c r="M20" s="2">
        <f>SUM($F9:M9)</f>
        <v>126</v>
      </c>
      <c r="N20" s="2">
        <f>SUM($F9:N9)</f>
        <v>126</v>
      </c>
    </row>
    <row r="21" spans="1:14">
      <c r="F21" s="2">
        <f t="shared" ref="F21:N21" si="1">MAX(F14:F20)</f>
        <v>28</v>
      </c>
      <c r="G21" s="2">
        <f t="shared" si="1"/>
        <v>57</v>
      </c>
      <c r="H21" s="2">
        <f t="shared" si="1"/>
        <v>85</v>
      </c>
      <c r="I21" s="2">
        <f t="shared" si="1"/>
        <v>109</v>
      </c>
      <c r="J21" s="2">
        <f t="shared" si="1"/>
        <v>134</v>
      </c>
      <c r="K21" s="2">
        <f t="shared" si="1"/>
        <v>134</v>
      </c>
      <c r="L21" s="2">
        <f t="shared" si="1"/>
        <v>154</v>
      </c>
      <c r="M21" s="2">
        <f t="shared" si="1"/>
        <v>173</v>
      </c>
      <c r="N21" s="2">
        <f t="shared" si="1"/>
        <v>188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F23" s="9"/>
      <c r="G23" s="9"/>
      <c r="H23" s="2"/>
      <c r="I23" s="9"/>
      <c r="J23" s="4"/>
      <c r="K23" s="4"/>
      <c r="L23" s="4"/>
    </row>
    <row r="24" spans="1:14">
      <c r="E24" s="1" t="str">
        <f t="shared" ref="E24:E30" si="2">B3</f>
        <v>Robert Stańczyk</v>
      </c>
      <c r="F24" s="10">
        <f t="shared" ref="F24:N24" si="3">F14/F$21</f>
        <v>1</v>
      </c>
      <c r="G24" s="10">
        <f t="shared" si="3"/>
        <v>0.98245614035087714</v>
      </c>
      <c r="H24" s="10">
        <f t="shared" si="3"/>
        <v>1</v>
      </c>
      <c r="I24" s="10">
        <f t="shared" si="3"/>
        <v>1</v>
      </c>
      <c r="J24" s="10">
        <f t="shared" si="3"/>
        <v>1</v>
      </c>
      <c r="K24" s="10">
        <f t="shared" si="3"/>
        <v>1</v>
      </c>
      <c r="L24" s="10">
        <f t="shared" si="3"/>
        <v>1</v>
      </c>
      <c r="M24" s="10">
        <f t="shared" si="3"/>
        <v>1</v>
      </c>
      <c r="N24" s="10">
        <f t="shared" si="3"/>
        <v>1</v>
      </c>
    </row>
    <row r="25" spans="1:14">
      <c r="E25" s="1" t="str">
        <f t="shared" si="2"/>
        <v>Robert "Gata" Piechota</v>
      </c>
      <c r="F25" s="10">
        <f t="shared" ref="F25:N25" si="4">F15/F$21</f>
        <v>1</v>
      </c>
      <c r="G25" s="10">
        <f t="shared" si="4"/>
        <v>0.98245614035087714</v>
      </c>
      <c r="H25" s="10">
        <f t="shared" si="4"/>
        <v>0.96470588235294119</v>
      </c>
      <c r="I25" s="10">
        <f t="shared" si="4"/>
        <v>0.98165137614678899</v>
      </c>
      <c r="J25" s="10">
        <f t="shared" si="4"/>
        <v>0.92537313432835822</v>
      </c>
      <c r="K25" s="10">
        <f t="shared" si="4"/>
        <v>0.94029850746268662</v>
      </c>
      <c r="L25" s="10">
        <f t="shared" si="4"/>
        <v>0.96103896103896103</v>
      </c>
      <c r="M25" s="10">
        <f t="shared" si="4"/>
        <v>0.91329479768786126</v>
      </c>
      <c r="N25" s="10">
        <f t="shared" si="4"/>
        <v>0.92021276595744683</v>
      </c>
    </row>
    <row r="26" spans="1:14">
      <c r="E26" s="1" t="str">
        <f t="shared" si="2"/>
        <v>Krzysztof "FAZIK" Brzeziński</v>
      </c>
      <c r="F26" s="10">
        <f t="shared" ref="F26:N26" si="5">F16/F$21</f>
        <v>1</v>
      </c>
      <c r="G26" s="10">
        <f t="shared" si="5"/>
        <v>1</v>
      </c>
      <c r="H26" s="10">
        <f t="shared" si="5"/>
        <v>1</v>
      </c>
      <c r="I26" s="10">
        <f t="shared" si="5"/>
        <v>0.8990825688073395</v>
      </c>
      <c r="J26" s="10">
        <f t="shared" si="5"/>
        <v>0.81343283582089554</v>
      </c>
      <c r="K26" s="10">
        <f t="shared" si="5"/>
        <v>0.91791044776119401</v>
      </c>
      <c r="L26" s="10">
        <f t="shared" si="5"/>
        <v>0.91558441558441561</v>
      </c>
      <c r="M26" s="10">
        <f t="shared" si="5"/>
        <v>0.88439306358381498</v>
      </c>
      <c r="N26" s="10">
        <f t="shared" si="5"/>
        <v>0.88297872340425532</v>
      </c>
    </row>
    <row r="27" spans="1:14">
      <c r="E27" s="1" t="str">
        <f t="shared" si="2"/>
        <v>Dorota Janiszewska</v>
      </c>
      <c r="F27" s="10">
        <f t="shared" ref="F27:N27" si="6">F17/F$21</f>
        <v>0.8214285714285714</v>
      </c>
      <c r="G27" s="10">
        <f t="shared" si="6"/>
        <v>0.78947368421052633</v>
      </c>
      <c r="H27" s="10">
        <f t="shared" si="6"/>
        <v>0.81176470588235294</v>
      </c>
      <c r="I27" s="10">
        <f t="shared" si="6"/>
        <v>0.83486238532110091</v>
      </c>
      <c r="J27" s="10">
        <f t="shared" si="6"/>
        <v>0.85820895522388063</v>
      </c>
      <c r="K27" s="10">
        <f t="shared" si="6"/>
        <v>0.85820895522388063</v>
      </c>
      <c r="L27" s="10">
        <f t="shared" si="6"/>
        <v>0.87012987012987009</v>
      </c>
      <c r="M27" s="10">
        <f t="shared" si="6"/>
        <v>0.8554913294797688</v>
      </c>
      <c r="N27" s="10">
        <f t="shared" si="6"/>
        <v>0.8457446808510638</v>
      </c>
    </row>
    <row r="28" spans="1:14">
      <c r="E28" s="1" t="str">
        <f t="shared" si="2"/>
        <v>Robert "Franek" Frank</v>
      </c>
      <c r="F28" s="10">
        <f t="shared" ref="F28:N28" si="7">F18/F$21</f>
        <v>0.9642857142857143</v>
      </c>
      <c r="G28" s="10">
        <f t="shared" si="7"/>
        <v>0.89473684210526316</v>
      </c>
      <c r="H28" s="10">
        <f t="shared" si="7"/>
        <v>0.91764705882352937</v>
      </c>
      <c r="I28" s="10">
        <f t="shared" si="7"/>
        <v>0.93577981651376152</v>
      </c>
      <c r="J28" s="10">
        <f t="shared" si="7"/>
        <v>0.91044776119402981</v>
      </c>
      <c r="K28" s="10">
        <f t="shared" si="7"/>
        <v>0.91044776119402981</v>
      </c>
      <c r="L28" s="10">
        <f t="shared" si="7"/>
        <v>0.88311688311688308</v>
      </c>
      <c r="M28" s="10">
        <f t="shared" si="7"/>
        <v>0.83236994219653182</v>
      </c>
      <c r="N28" s="10">
        <f t="shared" si="7"/>
        <v>0.81914893617021278</v>
      </c>
    </row>
    <row r="29" spans="1:14">
      <c r="E29" s="1" t="str">
        <f t="shared" si="2"/>
        <v>Wojtek Frank</v>
      </c>
      <c r="F29" s="10">
        <f t="shared" ref="F29:N29" si="8">F19/F$21</f>
        <v>0.75</v>
      </c>
      <c r="G29" s="10">
        <f t="shared" si="8"/>
        <v>0.75438596491228072</v>
      </c>
      <c r="H29" s="10">
        <f t="shared" si="8"/>
        <v>0.6705882352941176</v>
      </c>
      <c r="I29" s="10">
        <f t="shared" si="8"/>
        <v>0.66972477064220182</v>
      </c>
      <c r="J29" s="10">
        <f t="shared" si="8"/>
        <v>0.66417910447761197</v>
      </c>
      <c r="K29" s="10">
        <f t="shared" si="8"/>
        <v>0.71641791044776115</v>
      </c>
      <c r="L29" s="10">
        <f t="shared" si="8"/>
        <v>0.75974025974025972</v>
      </c>
      <c r="M29" s="10">
        <f t="shared" si="8"/>
        <v>0.73410404624277459</v>
      </c>
      <c r="N29" s="10">
        <f t="shared" si="8"/>
        <v>0.72340425531914898</v>
      </c>
    </row>
    <row r="30" spans="1:14">
      <c r="E30" s="1" t="str">
        <f t="shared" si="2"/>
        <v>Leszek "Haris" Jęczkowski</v>
      </c>
      <c r="F30" s="10">
        <f t="shared" ref="F30:N30" si="9">F20/F$21</f>
        <v>1</v>
      </c>
      <c r="G30" s="10">
        <f t="shared" si="9"/>
        <v>0.94736842105263153</v>
      </c>
      <c r="H30" s="10">
        <f t="shared" si="9"/>
        <v>0.96470588235294119</v>
      </c>
      <c r="I30" s="10">
        <f t="shared" si="9"/>
        <v>0.90825688073394495</v>
      </c>
      <c r="J30" s="10">
        <f t="shared" si="9"/>
        <v>0.91791044776119401</v>
      </c>
      <c r="K30" s="10">
        <f t="shared" si="9"/>
        <v>0.94029850746268662</v>
      </c>
      <c r="L30" s="10">
        <f t="shared" si="9"/>
        <v>0.81818181818181823</v>
      </c>
      <c r="M30" s="10">
        <f t="shared" si="9"/>
        <v>0.72832369942196529</v>
      </c>
      <c r="N30" s="10">
        <f t="shared" si="9"/>
        <v>0.67021276595744683</v>
      </c>
    </row>
  </sheetData>
  <mergeCells count="14">
    <mergeCell ref="M1:M2"/>
    <mergeCell ref="N1:N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214 Listopad</vt:lpstr>
      <vt:lpstr>213 Październik</vt:lpstr>
      <vt:lpstr>212 Wrzesień</vt:lpstr>
      <vt:lpstr>211 Sierpień</vt:lpstr>
      <vt:lpstr>210 Lipiec</vt:lpstr>
      <vt:lpstr>209 Czerwiec</vt:lpstr>
      <vt:lpstr>208 Maj</vt:lpstr>
      <vt:lpstr>207 Kwiecień</vt:lpstr>
      <vt:lpstr>206 Marzec</vt:lpstr>
      <vt:lpstr>205 Luty</vt:lpstr>
      <vt:lpstr>204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2023-11-01T05:32:31Z</dcterms:modified>
</cp:coreProperties>
</file>