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5 Październik" sheetId="35" r:id="rId1"/>
    <sheet name="224 Wrzesień" sheetId="34" r:id="rId2"/>
    <sheet name="223 Sierpień" sheetId="33" r:id="rId3"/>
    <sheet name="222 Lipiec" sheetId="32" r:id="rId4"/>
    <sheet name="221 Czerwiec" sheetId="31" r:id="rId5"/>
    <sheet name="220 Maj" sheetId="30" r:id="rId6"/>
    <sheet name="219 Kwiecień" sheetId="29" r:id="rId7"/>
    <sheet name="218 Marzec" sheetId="28" r:id="rId8"/>
    <sheet name="217 Luty" sheetId="26" r:id="rId9"/>
    <sheet name="216 Styczeń" sheetId="25" r:id="rId10"/>
  </sheets>
  <definedNames>
    <definedName name="_xlnm.Print_Area" localSheetId="0">'225 Październik'!$B$2:$AH$16</definedName>
  </definedNames>
  <calcPr calcId="124519"/>
</workbook>
</file>

<file path=xl/calcChain.xml><?xml version="1.0" encoding="utf-8"?>
<calcChain xmlns="http://schemas.openxmlformats.org/spreadsheetml/2006/main">
  <c r="V39" i="35"/>
  <c r="S39" s="1"/>
  <c r="T39" s="1"/>
  <c r="D39"/>
  <c r="V38"/>
  <c r="S38" s="1"/>
  <c r="T38" s="1"/>
  <c r="D38"/>
  <c r="V36"/>
  <c r="S36" s="1"/>
  <c r="T36" s="1"/>
  <c r="D36"/>
  <c r="V35"/>
  <c r="S35" s="1"/>
  <c r="T35" s="1"/>
  <c r="D35"/>
  <c r="V33"/>
  <c r="AA6" s="1"/>
  <c r="AB6" s="1"/>
  <c r="D33"/>
  <c r="V32"/>
  <c r="S32" s="1"/>
  <c r="T32" s="1"/>
  <c r="D32"/>
  <c r="V30"/>
  <c r="S30" s="1"/>
  <c r="T30" s="1"/>
  <c r="D30"/>
  <c r="V29"/>
  <c r="S29" s="1"/>
  <c r="T29" s="1"/>
  <c r="D29"/>
  <c r="V27"/>
  <c r="X8" s="1"/>
  <c r="Y8" s="1"/>
  <c r="D27"/>
  <c r="V26"/>
  <c r="S26" s="1"/>
  <c r="T26" s="1"/>
  <c r="D26"/>
  <c r="V24"/>
  <c r="S24" s="1"/>
  <c r="T24" s="1"/>
  <c r="D24"/>
  <c r="V23"/>
  <c r="S23" s="1"/>
  <c r="T23" s="1"/>
  <c r="D23"/>
  <c r="V21"/>
  <c r="S21" s="1"/>
  <c r="T21" s="1"/>
  <c r="D21"/>
  <c r="V20"/>
  <c r="AA10" s="1"/>
  <c r="AB10" s="1"/>
  <c r="D20"/>
  <c r="V18"/>
  <c r="S18" s="1"/>
  <c r="T18" s="1"/>
  <c r="D18"/>
  <c r="V17"/>
  <c r="X12" s="1"/>
  <c r="Y12" s="1"/>
  <c r="D17"/>
  <c r="W12"/>
  <c r="AA11"/>
  <c r="AB11" s="1"/>
  <c r="X11"/>
  <c r="Y11" s="1"/>
  <c r="W11"/>
  <c r="W10"/>
  <c r="AA9"/>
  <c r="AB9" s="1"/>
  <c r="X9"/>
  <c r="Y9" s="1"/>
  <c r="W9"/>
  <c r="W8"/>
  <c r="AA7"/>
  <c r="AB7" s="1"/>
  <c r="X7"/>
  <c r="Y7" s="1"/>
  <c r="W7"/>
  <c r="W6"/>
  <c r="AA5"/>
  <c r="AB5" s="1"/>
  <c r="X5"/>
  <c r="Y5" s="1"/>
  <c r="W5"/>
  <c r="AB4"/>
  <c r="AA4"/>
  <c r="Y4"/>
  <c r="X4"/>
  <c r="W4"/>
  <c r="R4" i="34"/>
  <c r="R5"/>
  <c r="R6"/>
  <c r="R7"/>
  <c r="R20" s="1"/>
  <c r="R8"/>
  <c r="R21" s="1"/>
  <c r="R9"/>
  <c r="R22" s="1"/>
  <c r="R10"/>
  <c r="R11"/>
  <c r="R24" s="1"/>
  <c r="E38"/>
  <c r="E37"/>
  <c r="E36"/>
  <c r="E35"/>
  <c r="E34"/>
  <c r="E33"/>
  <c r="E32"/>
  <c r="E31"/>
  <c r="E30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Q25" s="1"/>
  <c r="P16"/>
  <c r="O16"/>
  <c r="N16"/>
  <c r="N25" s="1"/>
  <c r="M16"/>
  <c r="L16"/>
  <c r="K16"/>
  <c r="J16"/>
  <c r="J25" s="1"/>
  <c r="I16"/>
  <c r="I25" s="1"/>
  <c r="H16"/>
  <c r="G16"/>
  <c r="F16"/>
  <c r="F25" s="1"/>
  <c r="R23"/>
  <c r="R19"/>
  <c r="E6"/>
  <c r="R18"/>
  <c r="R17"/>
  <c r="R3"/>
  <c r="R16" s="1"/>
  <c r="X10" i="33"/>
  <c r="Y10" s="1"/>
  <c r="Z10"/>
  <c r="AA10"/>
  <c r="AB10"/>
  <c r="AC10"/>
  <c r="AD10"/>
  <c r="AE10"/>
  <c r="X11"/>
  <c r="Y11" s="1"/>
  <c r="Z11"/>
  <c r="AA11"/>
  <c r="AB11"/>
  <c r="AC11"/>
  <c r="AD11"/>
  <c r="AE11"/>
  <c r="X12"/>
  <c r="Y12" s="1"/>
  <c r="Z12"/>
  <c r="AA12"/>
  <c r="AB12"/>
  <c r="AC12"/>
  <c r="AD12"/>
  <c r="AE12"/>
  <c r="X13"/>
  <c r="Y13"/>
  <c r="Z13"/>
  <c r="AA13"/>
  <c r="AB13"/>
  <c r="AC13"/>
  <c r="AD13"/>
  <c r="AE13"/>
  <c r="X14"/>
  <c r="Y14"/>
  <c r="Z14"/>
  <c r="AA14"/>
  <c r="AB14"/>
  <c r="AC14"/>
  <c r="AD14"/>
  <c r="AE14"/>
  <c r="X15"/>
  <c r="Y15"/>
  <c r="Z15"/>
  <c r="AA15"/>
  <c r="AB15"/>
  <c r="AC15"/>
  <c r="AD15"/>
  <c r="AE15"/>
  <c r="X16"/>
  <c r="Y16"/>
  <c r="Z16"/>
  <c r="AA16"/>
  <c r="AB16"/>
  <c r="AC16"/>
  <c r="AD16"/>
  <c r="AE16"/>
  <c r="X17"/>
  <c r="Y17"/>
  <c r="Z17"/>
  <c r="AA17"/>
  <c r="AB17"/>
  <c r="AC17"/>
  <c r="AD17"/>
  <c r="AE17"/>
  <c r="X18"/>
  <c r="Y18" s="1"/>
  <c r="Z18"/>
  <c r="AA18"/>
  <c r="AB18"/>
  <c r="AC18"/>
  <c r="AD18"/>
  <c r="AE18"/>
  <c r="E45"/>
  <c r="E46"/>
  <c r="E47"/>
  <c r="E48"/>
  <c r="E49"/>
  <c r="E50"/>
  <c r="E51"/>
  <c r="E52"/>
  <c r="E53"/>
  <c r="E54"/>
  <c r="E55"/>
  <c r="E56"/>
  <c r="E57"/>
  <c r="E58"/>
  <c r="E59"/>
  <c r="F37"/>
  <c r="F58" s="1"/>
  <c r="G37"/>
  <c r="H37"/>
  <c r="I37"/>
  <c r="I58" s="1"/>
  <c r="J37"/>
  <c r="J58" s="1"/>
  <c r="K37"/>
  <c r="L37"/>
  <c r="M37"/>
  <c r="M58" s="1"/>
  <c r="N37"/>
  <c r="N58" s="1"/>
  <c r="O37"/>
  <c r="P37"/>
  <c r="Q37"/>
  <c r="Q58" s="1"/>
  <c r="F38"/>
  <c r="F59" s="1"/>
  <c r="G38"/>
  <c r="H38"/>
  <c r="I38"/>
  <c r="I59" s="1"/>
  <c r="J38"/>
  <c r="J59" s="1"/>
  <c r="K38"/>
  <c r="L38"/>
  <c r="M38"/>
  <c r="M59" s="1"/>
  <c r="N38"/>
  <c r="N59" s="1"/>
  <c r="O38"/>
  <c r="P38"/>
  <c r="Q38"/>
  <c r="Q59" s="1"/>
  <c r="F30"/>
  <c r="F51" s="1"/>
  <c r="G30"/>
  <c r="H30"/>
  <c r="I30"/>
  <c r="I51" s="1"/>
  <c r="J30"/>
  <c r="J51" s="1"/>
  <c r="K30"/>
  <c r="L30"/>
  <c r="M30"/>
  <c r="M51" s="1"/>
  <c r="N30"/>
  <c r="N51" s="1"/>
  <c r="O30"/>
  <c r="P30"/>
  <c r="Q30"/>
  <c r="Q51" s="1"/>
  <c r="F31"/>
  <c r="G31"/>
  <c r="H31"/>
  <c r="I31"/>
  <c r="J31"/>
  <c r="K31"/>
  <c r="L31"/>
  <c r="M31"/>
  <c r="N31"/>
  <c r="O31"/>
  <c r="P31"/>
  <c r="Q31"/>
  <c r="F32"/>
  <c r="F53" s="1"/>
  <c r="G32"/>
  <c r="H32"/>
  <c r="I32"/>
  <c r="I53" s="1"/>
  <c r="J32"/>
  <c r="J53" s="1"/>
  <c r="K32"/>
  <c r="L32"/>
  <c r="M32"/>
  <c r="M53" s="1"/>
  <c r="N32"/>
  <c r="N53" s="1"/>
  <c r="O32"/>
  <c r="P32"/>
  <c r="Q32"/>
  <c r="Q53" s="1"/>
  <c r="F33"/>
  <c r="G33"/>
  <c r="H33"/>
  <c r="I33"/>
  <c r="J33"/>
  <c r="K33"/>
  <c r="L33"/>
  <c r="M33"/>
  <c r="N33"/>
  <c r="O33"/>
  <c r="P33"/>
  <c r="Q33"/>
  <c r="F34"/>
  <c r="F55" s="1"/>
  <c r="G34"/>
  <c r="H34"/>
  <c r="I34"/>
  <c r="I55" s="1"/>
  <c r="J34"/>
  <c r="J55" s="1"/>
  <c r="K34"/>
  <c r="L34"/>
  <c r="M34"/>
  <c r="M55" s="1"/>
  <c r="N34"/>
  <c r="N55" s="1"/>
  <c r="O34"/>
  <c r="P34"/>
  <c r="Q34"/>
  <c r="Q55" s="1"/>
  <c r="F35"/>
  <c r="G35"/>
  <c r="H35"/>
  <c r="I35"/>
  <c r="J35"/>
  <c r="K35"/>
  <c r="L35"/>
  <c r="M35"/>
  <c r="N35"/>
  <c r="O35"/>
  <c r="P35"/>
  <c r="Q35"/>
  <c r="F36"/>
  <c r="F57" s="1"/>
  <c r="G36"/>
  <c r="H36"/>
  <c r="I36"/>
  <c r="I57" s="1"/>
  <c r="J36"/>
  <c r="J57" s="1"/>
  <c r="K36"/>
  <c r="L36"/>
  <c r="M36"/>
  <c r="M57" s="1"/>
  <c r="N36"/>
  <c r="N57" s="1"/>
  <c r="O36"/>
  <c r="P36"/>
  <c r="Q36"/>
  <c r="Q57" s="1"/>
  <c r="R18"/>
  <c r="E18" s="1"/>
  <c r="R17"/>
  <c r="E17" s="1"/>
  <c r="R16"/>
  <c r="E16" s="1"/>
  <c r="R15"/>
  <c r="E15" s="1"/>
  <c r="R14"/>
  <c r="E14" s="1"/>
  <c r="R13"/>
  <c r="E13" s="1"/>
  <c r="R12"/>
  <c r="E12" s="1"/>
  <c r="R11"/>
  <c r="E11" s="1"/>
  <c r="R10"/>
  <c r="E10" s="1"/>
  <c r="E44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N39" s="1"/>
  <c r="M23"/>
  <c r="M39" s="1"/>
  <c r="L23"/>
  <c r="K23"/>
  <c r="J23"/>
  <c r="J39" s="1"/>
  <c r="I23"/>
  <c r="I39" s="1"/>
  <c r="H23"/>
  <c r="G23"/>
  <c r="F23"/>
  <c r="F39" s="1"/>
  <c r="R9"/>
  <c r="R29" s="1"/>
  <c r="R8"/>
  <c r="R28" s="1"/>
  <c r="R7"/>
  <c r="R27" s="1"/>
  <c r="R6"/>
  <c r="R26" s="1"/>
  <c r="R5"/>
  <c r="E5" s="1"/>
  <c r="AD5" s="1"/>
  <c r="R4"/>
  <c r="R24" s="1"/>
  <c r="R3"/>
  <c r="R23" s="1"/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X6" i="35" l="1"/>
  <c r="Y6" s="1"/>
  <c r="AA8"/>
  <c r="AB8" s="1"/>
  <c r="X10"/>
  <c r="Y10" s="1"/>
  <c r="AA12"/>
  <c r="AB12" s="1"/>
  <c r="S17"/>
  <c r="T17" s="1"/>
  <c r="S20"/>
  <c r="T20" s="1"/>
  <c r="S27"/>
  <c r="T27" s="1"/>
  <c r="S33"/>
  <c r="T33" s="1"/>
  <c r="E3" i="34"/>
  <c r="E8"/>
  <c r="AE8" s="1"/>
  <c r="E5"/>
  <c r="AD5" s="1"/>
  <c r="E7"/>
  <c r="AD7" s="1"/>
  <c r="E9"/>
  <c r="AD9" s="1"/>
  <c r="M25"/>
  <c r="M34" s="1"/>
  <c r="E11"/>
  <c r="AD11" s="1"/>
  <c r="E4"/>
  <c r="E10"/>
  <c r="AE10" s="1"/>
  <c r="R25"/>
  <c r="R34" s="1"/>
  <c r="F31"/>
  <c r="J31"/>
  <c r="N31"/>
  <c r="F32"/>
  <c r="J32"/>
  <c r="N32"/>
  <c r="F33"/>
  <c r="J33"/>
  <c r="N33"/>
  <c r="F34"/>
  <c r="J34"/>
  <c r="N34"/>
  <c r="F35"/>
  <c r="J35"/>
  <c r="N35"/>
  <c r="F36"/>
  <c r="J36"/>
  <c r="N36"/>
  <c r="F37"/>
  <c r="J37"/>
  <c r="N37"/>
  <c r="F38"/>
  <c r="J38"/>
  <c r="N38"/>
  <c r="I31"/>
  <c r="Q31"/>
  <c r="I32"/>
  <c r="Q32"/>
  <c r="I33"/>
  <c r="Q33"/>
  <c r="I34"/>
  <c r="Q34"/>
  <c r="I35"/>
  <c r="Q35"/>
  <c r="I36"/>
  <c r="Q36"/>
  <c r="I37"/>
  <c r="Q37"/>
  <c r="I38"/>
  <c r="Q38"/>
  <c r="AE6"/>
  <c r="H25"/>
  <c r="H30" s="1"/>
  <c r="L25"/>
  <c r="L31" s="1"/>
  <c r="P25"/>
  <c r="P32" s="1"/>
  <c r="F30"/>
  <c r="J30"/>
  <c r="N30"/>
  <c r="AD6"/>
  <c r="X7"/>
  <c r="Y7" s="1"/>
  <c r="G25"/>
  <c r="G32" s="1"/>
  <c r="K25"/>
  <c r="K33" s="1"/>
  <c r="O25"/>
  <c r="O30" s="1"/>
  <c r="I30"/>
  <c r="Q30"/>
  <c r="X6"/>
  <c r="Y6" s="1"/>
  <c r="F52" i="33"/>
  <c r="F54"/>
  <c r="F56"/>
  <c r="J52"/>
  <c r="J54"/>
  <c r="J56"/>
  <c r="N52"/>
  <c r="N54"/>
  <c r="N56"/>
  <c r="O46"/>
  <c r="F45"/>
  <c r="J45"/>
  <c r="N45"/>
  <c r="F46"/>
  <c r="J46"/>
  <c r="N46"/>
  <c r="F47"/>
  <c r="J47"/>
  <c r="N47"/>
  <c r="F48"/>
  <c r="J48"/>
  <c r="N48"/>
  <c r="F49"/>
  <c r="J49"/>
  <c r="N49"/>
  <c r="F50"/>
  <c r="J50"/>
  <c r="N50"/>
  <c r="G56"/>
  <c r="O55"/>
  <c r="O54"/>
  <c r="G52"/>
  <c r="O51"/>
  <c r="O58"/>
  <c r="I52"/>
  <c r="I54"/>
  <c r="I56"/>
  <c r="M52"/>
  <c r="M54"/>
  <c r="M56"/>
  <c r="Q52"/>
  <c r="Q54"/>
  <c r="Q56"/>
  <c r="O48"/>
  <c r="I45"/>
  <c r="M45"/>
  <c r="Q45"/>
  <c r="I46"/>
  <c r="M46"/>
  <c r="Q46"/>
  <c r="I47"/>
  <c r="M47"/>
  <c r="Q47"/>
  <c r="I48"/>
  <c r="M48"/>
  <c r="Q48"/>
  <c r="I49"/>
  <c r="M49"/>
  <c r="Q49"/>
  <c r="I50"/>
  <c r="M50"/>
  <c r="Q50"/>
  <c r="P57"/>
  <c r="P56"/>
  <c r="H54"/>
  <c r="P53"/>
  <c r="P52"/>
  <c r="H59"/>
  <c r="P58"/>
  <c r="H46"/>
  <c r="P48"/>
  <c r="P50"/>
  <c r="R38"/>
  <c r="O39"/>
  <c r="O56" s="1"/>
  <c r="K39"/>
  <c r="G39"/>
  <c r="R37"/>
  <c r="P39"/>
  <c r="P54" s="1"/>
  <c r="L39"/>
  <c r="L57" s="1"/>
  <c r="H39"/>
  <c r="H56" s="1"/>
  <c r="R33"/>
  <c r="R34"/>
  <c r="R30"/>
  <c r="R35"/>
  <c r="R31"/>
  <c r="R36"/>
  <c r="R32"/>
  <c r="R25"/>
  <c r="E3"/>
  <c r="AD3" s="1"/>
  <c r="E7"/>
  <c r="AD7" s="1"/>
  <c r="E9"/>
  <c r="AD9" s="1"/>
  <c r="E4"/>
  <c r="Z5" s="1"/>
  <c r="E6"/>
  <c r="E8"/>
  <c r="X5"/>
  <c r="Y5" s="1"/>
  <c r="AE5"/>
  <c r="Q21" i="32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AA10" i="34" l="1"/>
  <c r="X8"/>
  <c r="Y8" s="1"/>
  <c r="AA7"/>
  <c r="Z8"/>
  <c r="AB9"/>
  <c r="AE9"/>
  <c r="AD8"/>
  <c r="AE11"/>
  <c r="X11"/>
  <c r="Y11" s="1"/>
  <c r="X5"/>
  <c r="Y5" s="1"/>
  <c r="M35"/>
  <c r="M33"/>
  <c r="M37"/>
  <c r="M31"/>
  <c r="AB8"/>
  <c r="AD3"/>
  <c r="X3"/>
  <c r="Y3" s="1"/>
  <c r="AC8"/>
  <c r="Z4"/>
  <c r="AB6"/>
  <c r="AE3"/>
  <c r="AC5"/>
  <c r="AC6"/>
  <c r="AA4"/>
  <c r="X4"/>
  <c r="Y4" s="1"/>
  <c r="Z6"/>
  <c r="AA8"/>
  <c r="AC4"/>
  <c r="G38"/>
  <c r="AC10"/>
  <c r="Z10"/>
  <c r="AB5"/>
  <c r="AC9"/>
  <c r="AA6"/>
  <c r="Z9"/>
  <c r="AA9"/>
  <c r="AE5"/>
  <c r="AB11"/>
  <c r="X9"/>
  <c r="Y9" s="1"/>
  <c r="AC11"/>
  <c r="G30"/>
  <c r="Z5"/>
  <c r="AD4"/>
  <c r="M36"/>
  <c r="M32"/>
  <c r="G34"/>
  <c r="Z7"/>
  <c r="AB4"/>
  <c r="AE7"/>
  <c r="AA5"/>
  <c r="M30"/>
  <c r="AB7"/>
  <c r="AC7"/>
  <c r="AE4"/>
  <c r="M38"/>
  <c r="R37"/>
  <c r="Z11"/>
  <c r="X10"/>
  <c r="Y10" s="1"/>
  <c r="AB10"/>
  <c r="AA11"/>
  <c r="AD10"/>
  <c r="K35"/>
  <c r="K31"/>
  <c r="P35"/>
  <c r="K36"/>
  <c r="K32"/>
  <c r="H36"/>
  <c r="P31"/>
  <c r="H37"/>
  <c r="H32"/>
  <c r="G35"/>
  <c r="G31"/>
  <c r="H33"/>
  <c r="O37"/>
  <c r="O33"/>
  <c r="R31"/>
  <c r="O36"/>
  <c r="O32"/>
  <c r="R30"/>
  <c r="P38"/>
  <c r="L33"/>
  <c r="R33"/>
  <c r="K38"/>
  <c r="G37"/>
  <c r="O35"/>
  <c r="K34"/>
  <c r="G33"/>
  <c r="O31"/>
  <c r="K30"/>
  <c r="R32"/>
  <c r="P37"/>
  <c r="L36"/>
  <c r="H35"/>
  <c r="P33"/>
  <c r="L32"/>
  <c r="H31"/>
  <c r="R38"/>
  <c r="R36"/>
  <c r="L38"/>
  <c r="L34"/>
  <c r="L30"/>
  <c r="L37"/>
  <c r="P34"/>
  <c r="P30"/>
  <c r="R35"/>
  <c r="O38"/>
  <c r="K37"/>
  <c r="G36"/>
  <c r="O34"/>
  <c r="H38"/>
  <c r="P36"/>
  <c r="L35"/>
  <c r="H34"/>
  <c r="K45" i="33"/>
  <c r="K47"/>
  <c r="K49"/>
  <c r="K59"/>
  <c r="G45"/>
  <c r="G47"/>
  <c r="G49"/>
  <c r="G59"/>
  <c r="R51"/>
  <c r="L48"/>
  <c r="L55"/>
  <c r="L52"/>
  <c r="H55"/>
  <c r="K50"/>
  <c r="K58"/>
  <c r="G53"/>
  <c r="G57"/>
  <c r="R58"/>
  <c r="H50"/>
  <c r="P46"/>
  <c r="L58"/>
  <c r="P59"/>
  <c r="H52"/>
  <c r="L53"/>
  <c r="K46"/>
  <c r="G58"/>
  <c r="K51"/>
  <c r="O52"/>
  <c r="G54"/>
  <c r="K55"/>
  <c r="G50"/>
  <c r="L45"/>
  <c r="L47"/>
  <c r="L49"/>
  <c r="H45"/>
  <c r="H47"/>
  <c r="H49"/>
  <c r="P45"/>
  <c r="P47"/>
  <c r="P49"/>
  <c r="O45"/>
  <c r="O47"/>
  <c r="O49"/>
  <c r="O59"/>
  <c r="R53"/>
  <c r="L51"/>
  <c r="K53"/>
  <c r="K57"/>
  <c r="R56"/>
  <c r="G46"/>
  <c r="L46"/>
  <c r="H51"/>
  <c r="L56"/>
  <c r="R39"/>
  <c r="K54"/>
  <c r="K48"/>
  <c r="R57"/>
  <c r="R55"/>
  <c r="L50"/>
  <c r="H48"/>
  <c r="H58"/>
  <c r="L59"/>
  <c r="P51"/>
  <c r="H53"/>
  <c r="L54"/>
  <c r="P55"/>
  <c r="H57"/>
  <c r="G48"/>
  <c r="G51"/>
  <c r="K52"/>
  <c r="O53"/>
  <c r="G55"/>
  <c r="K56"/>
  <c r="O57"/>
  <c r="O50"/>
  <c r="AE9"/>
  <c r="X9"/>
  <c r="Y9" s="1"/>
  <c r="F44"/>
  <c r="Z9"/>
  <c r="AA9"/>
  <c r="AE7"/>
  <c r="X7"/>
  <c r="Y7" s="1"/>
  <c r="Z7"/>
  <c r="AA7"/>
  <c r="AE6"/>
  <c r="X4"/>
  <c r="Y4" s="1"/>
  <c r="AC4"/>
  <c r="AC9"/>
  <c r="AA4"/>
  <c r="AB7"/>
  <c r="X3"/>
  <c r="Y3" s="1"/>
  <c r="AC5"/>
  <c r="AE3"/>
  <c r="AB9"/>
  <c r="AB5"/>
  <c r="AC7"/>
  <c r="N44"/>
  <c r="AB4"/>
  <c r="AA5"/>
  <c r="X6"/>
  <c r="Y6" s="1"/>
  <c r="Z6"/>
  <c r="Z4"/>
  <c r="AE4"/>
  <c r="AB6"/>
  <c r="AC6"/>
  <c r="AD6"/>
  <c r="AD4"/>
  <c r="J44"/>
  <c r="AA6"/>
  <c r="Z8"/>
  <c r="X8"/>
  <c r="Y8" s="1"/>
  <c r="AD8"/>
  <c r="AA8"/>
  <c r="AB8"/>
  <c r="AC8"/>
  <c r="R44"/>
  <c r="AE8"/>
  <c r="L44"/>
  <c r="H44"/>
  <c r="I44"/>
  <c r="M44"/>
  <c r="Q44"/>
  <c r="K44"/>
  <c r="P44"/>
  <c r="G44"/>
  <c r="O44"/>
  <c r="Q26" i="32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8" i="33" l="1"/>
  <c r="R49"/>
  <c r="R50"/>
  <c r="R47"/>
  <c r="R45"/>
  <c r="R59"/>
  <c r="R52"/>
  <c r="R54"/>
  <c r="R46"/>
  <c r="R45" i="3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<sst xmlns="http://schemas.openxmlformats.org/spreadsheetml/2006/main" count="683" uniqueCount="90">
  <si>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</si>
  <si>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</si>
  <si>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</si>
  <si>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</si>
  <si>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</si>
  <si>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</si>
  <si>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</si>
  <si>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</si>
  <si>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</si>
  <si>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</si>
  <si>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</si>
  <si>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</si>
  <si>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</si>
  <si>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</si>
  <si>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</si>
  <si>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</si>
  <si>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</si>
  <si>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</si>
  <si>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</si>
  <si>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</si>
  <si>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</si>
  <si>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</si>
  <si>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</si>
  <si>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</si>
  <si>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</si>
  <si>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</si>
  <si>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</si>
  <si>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</si>
  <si>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</si>
  <si>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</si>
  <si>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</si>
  <si>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</si>
  <si>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</si>
  <si>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</si>
  <si>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</si>
  <si>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</si>
  <si>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</si>
  <si>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</si>
  <si>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</si>
  <si>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</si>
  <si>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</si>
  <si>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</si>
  <si>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</si>
  <si>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</si>
  <si>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</si>
  <si>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</si>
  <si>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</si>
  <si>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</si>
  <si>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</si>
  <si>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</si>
  <si>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</si>
  <si>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</si>
  <si>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</si>
  <si>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</si>
  <si>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</si>
  <si>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</si>
  <si>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</si>
  <si>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</si>
  <si>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</si>
  <si>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</si>
  <si>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</si>
  <si>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</si>
  <si>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</si>
  <si>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</si>
  <si>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</si>
  <si>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</si>
  <si>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</si>
  <si>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</si>
  <si>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</si>
  <si>
    <t>Mateusz Brzeziński</t>
  </si>
  <si>
    <t>Marcin Walczak</t>
  </si>
  <si>
    <t>Jan Kuciński</t>
  </si>
  <si>
    <t>Iwona Orońska</t>
  </si>
  <si>
    <t>Damian Kuczmaszewski</t>
  </si>
  <si>
    <t>Łeba</t>
  </si>
  <si>
    <t>Piotr Oroński</t>
  </si>
  <si>
    <t>Leszek Łukaszewicz</t>
  </si>
  <si>
    <t>Maja Jęczkowska</t>
  </si>
  <si>
    <t>Drabinka:</t>
  </si>
  <si>
    <t>Średnia punktów / rundę</t>
  </si>
  <si>
    <t>Średnia punktów /strzałę</t>
  </si>
  <si>
    <t>Finał:</t>
  </si>
  <si>
    <t>Drabinka + Finał</t>
  </si>
  <si>
    <t>Średnia punktów / strzałę</t>
  </si>
  <si>
    <t>Suma Punktów</t>
  </si>
  <si>
    <t>SUMA</t>
  </si>
  <si>
    <t>Tarcza</t>
  </si>
  <si>
    <t>PKT</t>
  </si>
  <si>
    <t>Remis</t>
  </si>
  <si>
    <t>FINAŁ:</t>
  </si>
</sst>
</file>

<file path=xl/styles.xml><?xml version="1.0" encoding="utf-8"?>
<styleSheet xmlns="http://schemas.openxmlformats.org/spreadsheetml/2006/main">
  <numFmts count="1">
    <numFmt numFmtId="164" formatCode="0.0000"/>
  </numFmts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/>
    <xf numFmtId="0" fontId="2" fillId="0" borderId="6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8" fillId="0" borderId="0" xfId="1" applyFont="1"/>
    <xf numFmtId="0" fontId="2" fillId="0" borderId="3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2" fillId="0" borderId="9" xfId="1" applyFill="1" applyBorder="1" applyAlignment="1">
      <alignment horizontal="center" vertical="center" wrapText="1"/>
    </xf>
    <xf numFmtId="0" fontId="5" fillId="7" borderId="0" xfId="1" applyFont="1" applyFill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6" fillId="9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10" borderId="1" xfId="1" applyFont="1" applyFill="1" applyBorder="1" applyAlignment="1">
      <alignment horizontal="center" vertical="center"/>
    </xf>
    <xf numFmtId="0" fontId="6" fillId="9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6" fillId="9" borderId="14" xfId="1" applyFont="1" applyFill="1" applyBorder="1" applyAlignment="1">
      <alignment horizontal="center" vertical="center"/>
    </xf>
    <xf numFmtId="0" fontId="6" fillId="9" borderId="15" xfId="1" applyFont="1" applyFill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4" borderId="16" xfId="1" applyFont="1" applyFill="1" applyBorder="1" applyAlignment="1">
      <alignment horizontal="center" vertical="center"/>
    </xf>
    <xf numFmtId="0" fontId="2" fillId="0" borderId="7" xfId="1" applyBorder="1"/>
    <xf numFmtId="0" fontId="2" fillId="0" borderId="0" xfId="1" applyBorder="1"/>
    <xf numFmtId="0" fontId="3" fillId="3" borderId="0" xfId="1" applyFont="1" applyFill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2" fillId="0" borderId="7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76"/>
          <c:y val="3.9863574745464515E-2"/>
          <c:w val="0.713814057463364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'224 Wrzesień'!$E$30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'224 Wrzesień'!$F$30:$R$30</c:f>
              <c:numCache>
                <c:formatCode>0.0000</c:formatCode>
                <c:ptCount val="13"/>
                <c:pt idx="0">
                  <c:v>0.94594594594594594</c:v>
                </c:pt>
                <c:pt idx="1">
                  <c:v>0.97435897435897434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'224 Wrzesień'!$E$31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'224 Wrzesień'!$F$31:$R$31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0.99159663865546221</c:v>
                </c:pt>
                <c:pt idx="3">
                  <c:v>0.99375000000000002</c:v>
                </c:pt>
                <c:pt idx="4">
                  <c:v>0.98989898989898994</c:v>
                </c:pt>
                <c:pt idx="5">
                  <c:v>0.97033898305084743</c:v>
                </c:pt>
                <c:pt idx="6">
                  <c:v>0.98161764705882348</c:v>
                </c:pt>
                <c:pt idx="7">
                  <c:v>0.95846645367412142</c:v>
                </c:pt>
                <c:pt idx="8">
                  <c:v>0.94886363636363635</c:v>
                </c:pt>
                <c:pt idx="9">
                  <c:v>0.93573264781491006</c:v>
                </c:pt>
                <c:pt idx="10">
                  <c:v>0.92907801418439717</c:v>
                </c:pt>
                <c:pt idx="11">
                  <c:v>0.93171806167400884</c:v>
                </c:pt>
                <c:pt idx="12">
                  <c:v>0.91146881287726356</c:v>
                </c:pt>
              </c:numCache>
            </c:numRef>
          </c:val>
        </c:ser>
        <c:ser>
          <c:idx val="2"/>
          <c:order val="2"/>
          <c:tx>
            <c:strRef>
              <c:f>'224 Wrzesień'!$E$32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'224 Wrzesień'!$F$32:$R$32</c:f>
              <c:numCache>
                <c:formatCode>0.0000</c:formatCode>
                <c:ptCount val="13"/>
                <c:pt idx="0">
                  <c:v>0.97297297297297303</c:v>
                </c:pt>
                <c:pt idx="1">
                  <c:v>0.85897435897435892</c:v>
                </c:pt>
                <c:pt idx="2">
                  <c:v>0.86554621848739499</c:v>
                </c:pt>
                <c:pt idx="3">
                  <c:v>0.89375000000000004</c:v>
                </c:pt>
                <c:pt idx="4">
                  <c:v>0.84848484848484851</c:v>
                </c:pt>
                <c:pt idx="5">
                  <c:v>0.85169491525423724</c:v>
                </c:pt>
                <c:pt idx="6">
                  <c:v>0.875</c:v>
                </c:pt>
                <c:pt idx="7">
                  <c:v>0.82747603833865813</c:v>
                </c:pt>
                <c:pt idx="8">
                  <c:v>0.81534090909090906</c:v>
                </c:pt>
                <c:pt idx="9">
                  <c:v>0.80719794344473006</c:v>
                </c:pt>
                <c:pt idx="10">
                  <c:v>0.81796690307328601</c:v>
                </c:pt>
                <c:pt idx="11">
                  <c:v>0.82599118942731276</c:v>
                </c:pt>
                <c:pt idx="12">
                  <c:v>0.83299798792756541</c:v>
                </c:pt>
              </c:numCache>
            </c:numRef>
          </c:val>
        </c:ser>
        <c:ser>
          <c:idx val="3"/>
          <c:order val="3"/>
          <c:tx>
            <c:strRef>
              <c:f>'224 Wrzesień'!$E$33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'224 Wrzesień'!$F$33:$R$33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0.83193277310924374</c:v>
                </c:pt>
                <c:pt idx="3">
                  <c:v>0.81874999999999998</c:v>
                </c:pt>
                <c:pt idx="4">
                  <c:v>0.78787878787878785</c:v>
                </c:pt>
                <c:pt idx="5">
                  <c:v>0.81779661016949157</c:v>
                </c:pt>
                <c:pt idx="6">
                  <c:v>0.81985294117647056</c:v>
                </c:pt>
                <c:pt idx="7">
                  <c:v>0.79552715654952078</c:v>
                </c:pt>
                <c:pt idx="8">
                  <c:v>0.77556818181818177</c:v>
                </c:pt>
                <c:pt idx="9">
                  <c:v>0.78406169665809766</c:v>
                </c:pt>
                <c:pt idx="10">
                  <c:v>0.81087470449172572</c:v>
                </c:pt>
                <c:pt idx="11">
                  <c:v>0.80616740088105732</c:v>
                </c:pt>
                <c:pt idx="12">
                  <c:v>0.78873239436619713</c:v>
                </c:pt>
              </c:numCache>
            </c:numRef>
          </c:val>
        </c:ser>
        <c:ser>
          <c:idx val="4"/>
          <c:order val="4"/>
          <c:tx>
            <c:strRef>
              <c:f>'224 Wrzesień'!$E$34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'224 Wrzesień'!$F$34:$R$34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0.92307692307692313</c:v>
                </c:pt>
                <c:pt idx="2">
                  <c:v>0.88235294117647056</c:v>
                </c:pt>
                <c:pt idx="3">
                  <c:v>0.91249999999999998</c:v>
                </c:pt>
                <c:pt idx="4">
                  <c:v>0.85353535353535348</c:v>
                </c:pt>
                <c:pt idx="5">
                  <c:v>0.85593220338983056</c:v>
                </c:pt>
                <c:pt idx="6">
                  <c:v>0.8529411764705882</c:v>
                </c:pt>
                <c:pt idx="7">
                  <c:v>0.8434504792332268</c:v>
                </c:pt>
                <c:pt idx="8">
                  <c:v>0.80965909090909094</c:v>
                </c:pt>
                <c:pt idx="9">
                  <c:v>0.80719794344473006</c:v>
                </c:pt>
                <c:pt idx="10">
                  <c:v>0.80851063829787229</c:v>
                </c:pt>
                <c:pt idx="11">
                  <c:v>0.80616740088105732</c:v>
                </c:pt>
                <c:pt idx="12">
                  <c:v>0.74849094567404428</c:v>
                </c:pt>
              </c:numCache>
            </c:numRef>
          </c:val>
        </c:ser>
        <c:ser>
          <c:idx val="5"/>
          <c:order val="5"/>
          <c:tx>
            <c:strRef>
              <c:f>'224 Wrzesień'!$E$35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'224 Wrzesień'!$F$35:$R$35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0.76923076923076927</c:v>
                </c:pt>
                <c:pt idx="2">
                  <c:v>0.77310924369747902</c:v>
                </c:pt>
                <c:pt idx="3">
                  <c:v>0.73750000000000004</c:v>
                </c:pt>
                <c:pt idx="4">
                  <c:v>0.69696969696969702</c:v>
                </c:pt>
                <c:pt idx="5">
                  <c:v>0.69491525423728817</c:v>
                </c:pt>
                <c:pt idx="6">
                  <c:v>0.69117647058823528</c:v>
                </c:pt>
                <c:pt idx="7">
                  <c:v>0.68051118210862616</c:v>
                </c:pt>
                <c:pt idx="8">
                  <c:v>0.67329545454545459</c:v>
                </c:pt>
                <c:pt idx="9">
                  <c:v>0.64267352185089976</c:v>
                </c:pt>
                <c:pt idx="10">
                  <c:v>0.63829787234042556</c:v>
                </c:pt>
                <c:pt idx="11">
                  <c:v>0.62995594713656389</c:v>
                </c:pt>
                <c:pt idx="12">
                  <c:v>0.61569416498993967</c:v>
                </c:pt>
              </c:numCache>
            </c:numRef>
          </c:val>
        </c:ser>
        <c:ser>
          <c:idx val="6"/>
          <c:order val="6"/>
          <c:tx>
            <c:strRef>
              <c:f>'224 Wrzesień'!$E$36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'224 Wrzesień'!$F$36:$R$36</c:f>
              <c:numCache>
                <c:formatCode>0.0000</c:formatCode>
                <c:ptCount val="13"/>
                <c:pt idx="0">
                  <c:v>0.70270270270270274</c:v>
                </c:pt>
                <c:pt idx="1">
                  <c:v>0.69230769230769229</c:v>
                </c:pt>
                <c:pt idx="2">
                  <c:v>0.78151260504201681</c:v>
                </c:pt>
                <c:pt idx="3">
                  <c:v>0.69374999999999998</c:v>
                </c:pt>
                <c:pt idx="4">
                  <c:v>0.68181818181818177</c:v>
                </c:pt>
                <c:pt idx="5">
                  <c:v>0.65254237288135597</c:v>
                </c:pt>
                <c:pt idx="6">
                  <c:v>0.61029411764705888</c:v>
                </c:pt>
                <c:pt idx="7">
                  <c:v>0.597444089456869</c:v>
                </c:pt>
                <c:pt idx="8">
                  <c:v>0.55397727272727271</c:v>
                </c:pt>
                <c:pt idx="9">
                  <c:v>0.55012853470437018</c:v>
                </c:pt>
                <c:pt idx="10">
                  <c:v>0.56737588652482274</c:v>
                </c:pt>
                <c:pt idx="11">
                  <c:v>0.57488986784140972</c:v>
                </c:pt>
                <c:pt idx="12">
                  <c:v>0.60160965794768617</c:v>
                </c:pt>
              </c:numCache>
            </c:numRef>
          </c:val>
        </c:ser>
        <c:ser>
          <c:idx val="7"/>
          <c:order val="7"/>
          <c:tx>
            <c:strRef>
              <c:f>'224 Wrzesień'!$E$37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'224 Wrzesień'!$F$37:$R$37</c:f>
              <c:numCache>
                <c:formatCode>0.0000</c:formatCode>
                <c:ptCount val="13"/>
                <c:pt idx="0">
                  <c:v>0.83783783783783783</c:v>
                </c:pt>
                <c:pt idx="1">
                  <c:v>0.78205128205128205</c:v>
                </c:pt>
                <c:pt idx="2">
                  <c:v>0.67226890756302526</c:v>
                </c:pt>
                <c:pt idx="3">
                  <c:v>0.66249999999999998</c:v>
                </c:pt>
                <c:pt idx="4">
                  <c:v>0.65151515151515149</c:v>
                </c:pt>
                <c:pt idx="5">
                  <c:v>0.64406779661016944</c:v>
                </c:pt>
                <c:pt idx="6">
                  <c:v>0.625</c:v>
                </c:pt>
                <c:pt idx="7">
                  <c:v>0.55271565495207664</c:v>
                </c:pt>
                <c:pt idx="8">
                  <c:v>0.53693181818181823</c:v>
                </c:pt>
                <c:pt idx="9">
                  <c:v>0.50899742930591263</c:v>
                </c:pt>
                <c:pt idx="10">
                  <c:v>0.49881796690307328</c:v>
                </c:pt>
                <c:pt idx="11">
                  <c:v>0.48458149779735682</c:v>
                </c:pt>
                <c:pt idx="12">
                  <c:v>0.49496981891348091</c:v>
                </c:pt>
              </c:numCache>
            </c:numRef>
          </c:val>
        </c:ser>
        <c:ser>
          <c:idx val="8"/>
          <c:order val="8"/>
          <c:tx>
            <c:strRef>
              <c:f>'224 Wrzesień'!$E$38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'224 Wrzesień'!$F$38:$R$38</c:f>
              <c:numCache>
                <c:formatCode>0.0000</c:formatCode>
                <c:ptCount val="13"/>
                <c:pt idx="0">
                  <c:v>0.35135135135135137</c:v>
                </c:pt>
                <c:pt idx="1">
                  <c:v>0.16666666666666666</c:v>
                </c:pt>
                <c:pt idx="2">
                  <c:v>0.1092436974789916</c:v>
                </c:pt>
                <c:pt idx="3">
                  <c:v>8.1250000000000003E-2</c:v>
                </c:pt>
                <c:pt idx="4">
                  <c:v>6.5656565656565663E-2</c:v>
                </c:pt>
                <c:pt idx="5">
                  <c:v>5.5084745762711863E-2</c:v>
                </c:pt>
                <c:pt idx="6">
                  <c:v>4.779411764705882E-2</c:v>
                </c:pt>
                <c:pt idx="7">
                  <c:v>4.1533546325878593E-2</c:v>
                </c:pt>
                <c:pt idx="8">
                  <c:v>3.6931818181818184E-2</c:v>
                </c:pt>
                <c:pt idx="9">
                  <c:v>3.3419023136246784E-2</c:v>
                </c:pt>
                <c:pt idx="10">
                  <c:v>3.0732860520094562E-2</c:v>
                </c:pt>
                <c:pt idx="11">
                  <c:v>2.8634361233480177E-2</c:v>
                </c:pt>
                <c:pt idx="12">
                  <c:v>2.6156941649899398E-2</c:v>
                </c:pt>
              </c:numCache>
            </c:numRef>
          </c:val>
        </c:ser>
        <c:marker val="1"/>
        <c:axId val="89179264"/>
        <c:axId val="89180800"/>
      </c:lineChart>
      <c:catAx>
        <c:axId val="89179264"/>
        <c:scaling>
          <c:orientation val="minMax"/>
        </c:scaling>
        <c:axPos val="b"/>
        <c:numFmt formatCode="General" sourceLinked="1"/>
        <c:tickLblPos val="nextTo"/>
        <c:crossAx val="89180800"/>
        <c:crosses val="autoZero"/>
        <c:auto val="1"/>
        <c:lblAlgn val="ctr"/>
        <c:lblOffset val="100"/>
      </c:catAx>
      <c:valAx>
        <c:axId val="8918080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89179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38"/>
        </c:manualLayout>
      </c:layout>
    </c:legend>
    <c:plotVisOnly val="1"/>
    <c:dispBlanksAs val="gap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2"/>
          <c:y val="3.9863574745464515E-2"/>
          <c:w val="0.713814057463364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'223 Sierpień'!$E$44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'223 Sierpień'!$F$44:$R$44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'223 Sierpień'!$E$45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'223 Sierpień'!$F$45:$R$45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0.93902439024390238</c:v>
                </c:pt>
                <c:pt idx="2">
                  <c:v>0.88976377952755903</c:v>
                </c:pt>
                <c:pt idx="3">
                  <c:v>0.83720930232558144</c:v>
                </c:pt>
                <c:pt idx="4">
                  <c:v>0.84433962264150941</c:v>
                </c:pt>
                <c:pt idx="5">
                  <c:v>0.87449392712550611</c:v>
                </c:pt>
                <c:pt idx="6">
                  <c:v>0.88214285714285712</c:v>
                </c:pt>
                <c:pt idx="7">
                  <c:v>0.90793650793650793</c:v>
                </c:pt>
                <c:pt idx="8">
                  <c:v>0.88385269121813026</c:v>
                </c:pt>
                <c:pt idx="9">
                  <c:v>0.9015544041450777</c:v>
                </c:pt>
                <c:pt idx="10">
                  <c:v>0.89622641509433965</c:v>
                </c:pt>
                <c:pt idx="11">
                  <c:v>0.8559139784946237</c:v>
                </c:pt>
                <c:pt idx="12">
                  <c:v>0.86706349206349209</c:v>
                </c:pt>
              </c:numCache>
            </c:numRef>
          </c:val>
        </c:ser>
        <c:ser>
          <c:idx val="2"/>
          <c:order val="2"/>
          <c:tx>
            <c:strRef>
              <c:f>'223 Sierpień'!$E$46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'223 Sierpień'!$F$46:$R$46</c:f>
              <c:numCache>
                <c:formatCode>0.0000</c:formatCode>
                <c:ptCount val="13"/>
                <c:pt idx="0">
                  <c:v>0.65</c:v>
                </c:pt>
                <c:pt idx="1">
                  <c:v>0.84146341463414631</c:v>
                </c:pt>
                <c:pt idx="2">
                  <c:v>0.77952755905511806</c:v>
                </c:pt>
                <c:pt idx="3">
                  <c:v>0.79651162790697672</c:v>
                </c:pt>
                <c:pt idx="4">
                  <c:v>0.78301886792452835</c:v>
                </c:pt>
                <c:pt idx="5">
                  <c:v>0.81376518218623484</c:v>
                </c:pt>
                <c:pt idx="6">
                  <c:v>0.81428571428571428</c:v>
                </c:pt>
                <c:pt idx="7">
                  <c:v>0.83492063492063495</c:v>
                </c:pt>
                <c:pt idx="8">
                  <c:v>0.81303116147308785</c:v>
                </c:pt>
                <c:pt idx="9">
                  <c:v>0.83419689119170981</c:v>
                </c:pt>
                <c:pt idx="10">
                  <c:v>0.84198113207547165</c:v>
                </c:pt>
                <c:pt idx="11">
                  <c:v>0.81075268817204305</c:v>
                </c:pt>
                <c:pt idx="12">
                  <c:v>0.82936507936507942</c:v>
                </c:pt>
              </c:numCache>
            </c:numRef>
          </c:val>
        </c:ser>
        <c:ser>
          <c:idx val="3"/>
          <c:order val="3"/>
          <c:tx>
            <c:strRef>
              <c:f>'223 Sierpień'!$E$47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'223 Sierpień'!$F$47:$R$47</c:f>
              <c:numCache>
                <c:formatCode>0.0000</c:formatCode>
                <c:ptCount val="13"/>
                <c:pt idx="0">
                  <c:v>0.67500000000000004</c:v>
                </c:pt>
                <c:pt idx="1">
                  <c:v>0.65853658536585369</c:v>
                </c:pt>
                <c:pt idx="2">
                  <c:v>0.62992125984251968</c:v>
                </c:pt>
                <c:pt idx="3">
                  <c:v>0.66279069767441856</c:v>
                </c:pt>
                <c:pt idx="4">
                  <c:v>0.69811320754716977</c:v>
                </c:pt>
                <c:pt idx="5">
                  <c:v>0.73279352226720651</c:v>
                </c:pt>
                <c:pt idx="6">
                  <c:v>0.75714285714285712</c:v>
                </c:pt>
                <c:pt idx="7">
                  <c:v>0.76507936507936503</c:v>
                </c:pt>
                <c:pt idx="8">
                  <c:v>0.78186968838526916</c:v>
                </c:pt>
                <c:pt idx="9">
                  <c:v>0.78238341968911918</c:v>
                </c:pt>
                <c:pt idx="10">
                  <c:v>0.76886792452830188</c:v>
                </c:pt>
                <c:pt idx="11">
                  <c:v>0.76774193548387093</c:v>
                </c:pt>
                <c:pt idx="12">
                  <c:v>0.7678571428571429</c:v>
                </c:pt>
              </c:numCache>
            </c:numRef>
          </c:val>
        </c:ser>
        <c:ser>
          <c:idx val="4"/>
          <c:order val="4"/>
          <c:tx>
            <c:strRef>
              <c:f>'223 Sierpień'!$E$48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'223 Sierpień'!$F$48:$R$48</c:f>
              <c:numCache>
                <c:formatCode>0.0000</c:formatCode>
                <c:ptCount val="13"/>
                <c:pt idx="0">
                  <c:v>0.95</c:v>
                </c:pt>
                <c:pt idx="1">
                  <c:v>0.86585365853658536</c:v>
                </c:pt>
                <c:pt idx="2">
                  <c:v>0.79527559055118113</c:v>
                </c:pt>
                <c:pt idx="3">
                  <c:v>0.77325581395348841</c:v>
                </c:pt>
                <c:pt idx="4">
                  <c:v>0.76415094339622647</c:v>
                </c:pt>
                <c:pt idx="5">
                  <c:v>0.79757085020242913</c:v>
                </c:pt>
                <c:pt idx="6">
                  <c:v>0.85</c:v>
                </c:pt>
                <c:pt idx="7">
                  <c:v>0.85079365079365077</c:v>
                </c:pt>
                <c:pt idx="8">
                  <c:v>0.82152974504249288</c:v>
                </c:pt>
                <c:pt idx="9">
                  <c:v>0.79274611398963735</c:v>
                </c:pt>
                <c:pt idx="10">
                  <c:v>0.75707547169811318</c:v>
                </c:pt>
                <c:pt idx="11">
                  <c:v>0.74193548387096775</c:v>
                </c:pt>
                <c:pt idx="12">
                  <c:v>0.74404761904761907</c:v>
                </c:pt>
              </c:numCache>
            </c:numRef>
          </c:val>
        </c:ser>
        <c:ser>
          <c:idx val="5"/>
          <c:order val="5"/>
          <c:tx>
            <c:strRef>
              <c:f>'223 Sierpień'!$E$49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'223 Sierpień'!$F$49:$R$49</c:f>
              <c:numCache>
                <c:formatCode>0.0000</c:formatCode>
                <c:ptCount val="13"/>
                <c:pt idx="0">
                  <c:v>0.57499999999999996</c:v>
                </c:pt>
                <c:pt idx="1">
                  <c:v>0.58536585365853655</c:v>
                </c:pt>
                <c:pt idx="2">
                  <c:v>0.63779527559055116</c:v>
                </c:pt>
                <c:pt idx="3">
                  <c:v>0.69186046511627908</c:v>
                </c:pt>
                <c:pt idx="4">
                  <c:v>0.68867924528301883</c:v>
                </c:pt>
                <c:pt idx="5">
                  <c:v>0.74493927125506076</c:v>
                </c:pt>
                <c:pt idx="6">
                  <c:v>0.7142857142857143</c:v>
                </c:pt>
                <c:pt idx="7">
                  <c:v>0.74920634920634921</c:v>
                </c:pt>
                <c:pt idx="8">
                  <c:v>0.7535410764872521</c:v>
                </c:pt>
                <c:pt idx="9">
                  <c:v>0.75129533678756477</c:v>
                </c:pt>
                <c:pt idx="10">
                  <c:v>0.71933962264150941</c:v>
                </c:pt>
                <c:pt idx="11">
                  <c:v>0.67096774193548392</c:v>
                </c:pt>
                <c:pt idx="12">
                  <c:v>0.70436507936507942</c:v>
                </c:pt>
              </c:numCache>
            </c:numRef>
          </c:val>
        </c:ser>
        <c:ser>
          <c:idx val="6"/>
          <c:order val="6"/>
          <c:tx>
            <c:strRef>
              <c:f>'223 Sierpień'!$E$50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'223 Sierpień'!$F$50:$R$50</c:f>
              <c:numCache>
                <c:formatCode>0.0000</c:formatCode>
                <c:ptCount val="13"/>
                <c:pt idx="0">
                  <c:v>0.6</c:v>
                </c:pt>
                <c:pt idx="1">
                  <c:v>0.71951219512195119</c:v>
                </c:pt>
                <c:pt idx="2">
                  <c:v>0.63779527559055116</c:v>
                </c:pt>
                <c:pt idx="3">
                  <c:v>0.63372093023255816</c:v>
                </c:pt>
                <c:pt idx="4">
                  <c:v>0.63207547169811318</c:v>
                </c:pt>
                <c:pt idx="5">
                  <c:v>0.65182186234817818</c:v>
                </c:pt>
                <c:pt idx="6">
                  <c:v>0.68928571428571428</c:v>
                </c:pt>
                <c:pt idx="7">
                  <c:v>0.71746031746031746</c:v>
                </c:pt>
                <c:pt idx="8">
                  <c:v>0.71104815864022664</c:v>
                </c:pt>
                <c:pt idx="9">
                  <c:v>0.70725388601036265</c:v>
                </c:pt>
                <c:pt idx="10">
                  <c:v>0.67688679245283023</c:v>
                </c:pt>
                <c:pt idx="11">
                  <c:v>0.65591397849462363</c:v>
                </c:pt>
                <c:pt idx="12">
                  <c:v>0.68849206349206349</c:v>
                </c:pt>
              </c:numCache>
            </c:numRef>
          </c:val>
        </c:ser>
        <c:ser>
          <c:idx val="7"/>
          <c:order val="7"/>
          <c:tx>
            <c:strRef>
              <c:f>'223 Sierpień'!$E$51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'223 Sierpień'!$F$51:$R$51</c:f>
              <c:numCache>
                <c:formatCode>0.0000</c:formatCode>
                <c:ptCount val="13"/>
                <c:pt idx="0">
                  <c:v>0.7</c:v>
                </c:pt>
                <c:pt idx="1">
                  <c:v>0.70731707317073167</c:v>
                </c:pt>
                <c:pt idx="2">
                  <c:v>0.73228346456692917</c:v>
                </c:pt>
                <c:pt idx="3">
                  <c:v>0.7441860465116279</c:v>
                </c:pt>
                <c:pt idx="4">
                  <c:v>0.72169811320754718</c:v>
                </c:pt>
                <c:pt idx="5">
                  <c:v>0.68016194331983804</c:v>
                </c:pt>
                <c:pt idx="6">
                  <c:v>0.67142857142857137</c:v>
                </c:pt>
                <c:pt idx="7">
                  <c:v>0.66666666666666663</c:v>
                </c:pt>
                <c:pt idx="8">
                  <c:v>0.64022662889518411</c:v>
                </c:pt>
                <c:pt idx="9">
                  <c:v>0.63212435233160624</c:v>
                </c:pt>
                <c:pt idx="10">
                  <c:v>0.63207547169811318</c:v>
                </c:pt>
                <c:pt idx="11">
                  <c:v>0.61290322580645162</c:v>
                </c:pt>
                <c:pt idx="12">
                  <c:v>0.63293650793650791</c:v>
                </c:pt>
              </c:numCache>
            </c:numRef>
          </c:val>
        </c:ser>
        <c:ser>
          <c:idx val="8"/>
          <c:order val="8"/>
          <c:tx>
            <c:strRef>
              <c:f>'223 Sierpień'!$E$52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'223 Sierpień'!$F$52:$R$52</c:f>
              <c:numCache>
                <c:formatCode>0.0000</c:formatCode>
                <c:ptCount val="13"/>
                <c:pt idx="0">
                  <c:v>0.35</c:v>
                </c:pt>
                <c:pt idx="1">
                  <c:v>0.41463414634146339</c:v>
                </c:pt>
                <c:pt idx="2">
                  <c:v>0.48031496062992124</c:v>
                </c:pt>
                <c:pt idx="3">
                  <c:v>0.52325581395348841</c:v>
                </c:pt>
                <c:pt idx="4">
                  <c:v>0.47641509433962265</c:v>
                </c:pt>
                <c:pt idx="5">
                  <c:v>0.51417004048582993</c:v>
                </c:pt>
                <c:pt idx="6">
                  <c:v>0.51428571428571423</c:v>
                </c:pt>
                <c:pt idx="7">
                  <c:v>0.54920634920634925</c:v>
                </c:pt>
                <c:pt idx="8">
                  <c:v>0.57507082152974509</c:v>
                </c:pt>
                <c:pt idx="9">
                  <c:v>0.57512953367875652</c:v>
                </c:pt>
                <c:pt idx="10">
                  <c:v>0.60141509433962259</c:v>
                </c:pt>
                <c:pt idx="11">
                  <c:v>0.59354838709677415</c:v>
                </c:pt>
                <c:pt idx="12">
                  <c:v>0.59325396825396826</c:v>
                </c:pt>
              </c:numCache>
            </c:numRef>
          </c:val>
        </c:ser>
        <c:ser>
          <c:idx val="9"/>
          <c:order val="9"/>
          <c:tx>
            <c:strRef>
              <c:f>'223 Sierpień'!$E$53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'223 Sierpień'!$F$53:$R$53</c:f>
              <c:numCache>
                <c:formatCode>0.0000</c:formatCode>
                <c:ptCount val="13"/>
                <c:pt idx="0">
                  <c:v>0.77500000000000002</c:v>
                </c:pt>
                <c:pt idx="1">
                  <c:v>0.70731707317073167</c:v>
                </c:pt>
                <c:pt idx="2">
                  <c:v>0.65354330708661412</c:v>
                </c:pt>
                <c:pt idx="3">
                  <c:v>0.64534883720930236</c:v>
                </c:pt>
                <c:pt idx="4">
                  <c:v>0.59905660377358494</c:v>
                </c:pt>
                <c:pt idx="5">
                  <c:v>0.53036437246963564</c:v>
                </c:pt>
                <c:pt idx="6">
                  <c:v>0.54642857142857137</c:v>
                </c:pt>
                <c:pt idx="7">
                  <c:v>0.53968253968253965</c:v>
                </c:pt>
                <c:pt idx="8">
                  <c:v>0.50991501416430596</c:v>
                </c:pt>
                <c:pt idx="9">
                  <c:v>0.51554404145077726</c:v>
                </c:pt>
                <c:pt idx="10">
                  <c:v>0.51886792452830188</c:v>
                </c:pt>
                <c:pt idx="11">
                  <c:v>0.5161290322580645</c:v>
                </c:pt>
                <c:pt idx="12">
                  <c:v>0.49206349206349204</c:v>
                </c:pt>
              </c:numCache>
            </c:numRef>
          </c:val>
        </c:ser>
        <c:ser>
          <c:idx val="10"/>
          <c:order val="10"/>
          <c:tx>
            <c:strRef>
              <c:f>'223 Sierpień'!$E$54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'223 Sierpień'!$F$54:$R$54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0.64634146341463417</c:v>
                </c:pt>
                <c:pt idx="2">
                  <c:v>0.56692913385826771</c:v>
                </c:pt>
                <c:pt idx="3">
                  <c:v>0.58720930232558144</c:v>
                </c:pt>
                <c:pt idx="4">
                  <c:v>0.57075471698113212</c:v>
                </c:pt>
                <c:pt idx="5">
                  <c:v>0.61943319838056676</c:v>
                </c:pt>
                <c:pt idx="6">
                  <c:v>0.61785714285714288</c:v>
                </c:pt>
                <c:pt idx="7">
                  <c:v>0.61904761904761907</c:v>
                </c:pt>
                <c:pt idx="8">
                  <c:v>0.61189801699716717</c:v>
                </c:pt>
                <c:pt idx="9">
                  <c:v>0.56735751295336789</c:v>
                </c:pt>
                <c:pt idx="10">
                  <c:v>0.54952830188679247</c:v>
                </c:pt>
                <c:pt idx="11">
                  <c:v>0.52903225806451615</c:v>
                </c:pt>
                <c:pt idx="12">
                  <c:v>0.48809523809523808</c:v>
                </c:pt>
              </c:numCache>
            </c:numRef>
          </c:val>
        </c:ser>
        <c:ser>
          <c:idx val="11"/>
          <c:order val="11"/>
          <c:tx>
            <c:strRef>
              <c:f>'223 Sierpień'!$E$55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'223 Sierpień'!$F$55:$R$55</c:f>
              <c:numCache>
                <c:formatCode>0.0000</c:formatCode>
                <c:ptCount val="13"/>
                <c:pt idx="0">
                  <c:v>0.82499999999999996</c:v>
                </c:pt>
                <c:pt idx="1">
                  <c:v>0.80487804878048785</c:v>
                </c:pt>
                <c:pt idx="2">
                  <c:v>0.64566929133858264</c:v>
                </c:pt>
                <c:pt idx="3">
                  <c:v>0.62209302325581395</c:v>
                </c:pt>
                <c:pt idx="4">
                  <c:v>0.53301886792452835</c:v>
                </c:pt>
                <c:pt idx="5">
                  <c:v>0.50202429149797567</c:v>
                </c:pt>
                <c:pt idx="6">
                  <c:v>0.4642857142857143</c:v>
                </c:pt>
                <c:pt idx="7">
                  <c:v>0.48888888888888887</c:v>
                </c:pt>
                <c:pt idx="8">
                  <c:v>0.46742209631728043</c:v>
                </c:pt>
                <c:pt idx="9">
                  <c:v>0.44559585492227977</c:v>
                </c:pt>
                <c:pt idx="10">
                  <c:v>0.42924528301886794</c:v>
                </c:pt>
                <c:pt idx="11">
                  <c:v>0.42795698924731185</c:v>
                </c:pt>
                <c:pt idx="12">
                  <c:v>0.45039682539682541</c:v>
                </c:pt>
              </c:numCache>
            </c:numRef>
          </c:val>
        </c:ser>
        <c:ser>
          <c:idx val="12"/>
          <c:order val="12"/>
          <c:tx>
            <c:strRef>
              <c:f>'223 Sierpień'!$E$56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'223 Sierpień'!$F$56:$R$56</c:f>
              <c:numCache>
                <c:formatCode>0.0000</c:formatCode>
                <c:ptCount val="13"/>
                <c:pt idx="0">
                  <c:v>0.65</c:v>
                </c:pt>
                <c:pt idx="1">
                  <c:v>0.64634146341463417</c:v>
                </c:pt>
                <c:pt idx="2">
                  <c:v>0.64566929133858264</c:v>
                </c:pt>
                <c:pt idx="3">
                  <c:v>0.69186046511627908</c:v>
                </c:pt>
                <c:pt idx="4">
                  <c:v>0.68396226415094341</c:v>
                </c:pt>
                <c:pt idx="5">
                  <c:v>0.64777327935222673</c:v>
                </c:pt>
                <c:pt idx="6">
                  <c:v>0.61785714285714288</c:v>
                </c:pt>
                <c:pt idx="7">
                  <c:v>0.6063492063492063</c:v>
                </c:pt>
                <c:pt idx="8">
                  <c:v>0.54107648725212465</c:v>
                </c:pt>
                <c:pt idx="9">
                  <c:v>0.49481865284974091</c:v>
                </c:pt>
                <c:pt idx="10">
                  <c:v>0.45047169811320753</c:v>
                </c:pt>
                <c:pt idx="11">
                  <c:v>0.41075268817204302</c:v>
                </c:pt>
                <c:pt idx="12">
                  <c:v>0.37896825396825395</c:v>
                </c:pt>
              </c:numCache>
            </c:numRef>
          </c:val>
        </c:ser>
        <c:ser>
          <c:idx val="13"/>
          <c:order val="13"/>
          <c:tx>
            <c:strRef>
              <c:f>'223 Sierpień'!$E$57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'223 Sierpień'!$F$57:$R$57</c:f>
              <c:numCache>
                <c:formatCode>0.0000</c:formatCode>
                <c:ptCount val="13"/>
                <c:pt idx="0">
                  <c:v>0.3</c:v>
                </c:pt>
                <c:pt idx="1">
                  <c:v>0.14634146341463414</c:v>
                </c:pt>
                <c:pt idx="2">
                  <c:v>0.22047244094488189</c:v>
                </c:pt>
                <c:pt idx="3">
                  <c:v>0.29069767441860467</c:v>
                </c:pt>
                <c:pt idx="4">
                  <c:v>0.30188679245283018</c:v>
                </c:pt>
                <c:pt idx="5">
                  <c:v>0.31578947368421051</c:v>
                </c:pt>
                <c:pt idx="6">
                  <c:v>0.36071428571428571</c:v>
                </c:pt>
                <c:pt idx="7">
                  <c:v>0.35873015873015873</c:v>
                </c:pt>
                <c:pt idx="8">
                  <c:v>0.33994334277620397</c:v>
                </c:pt>
                <c:pt idx="9">
                  <c:v>0.32642487046632124</c:v>
                </c:pt>
                <c:pt idx="10">
                  <c:v>0.30660377358490565</c:v>
                </c:pt>
                <c:pt idx="11">
                  <c:v>0.27956989247311825</c:v>
                </c:pt>
                <c:pt idx="12">
                  <c:v>0.25793650793650796</c:v>
                </c:pt>
              </c:numCache>
            </c:numRef>
          </c:val>
        </c:ser>
        <c:ser>
          <c:idx val="14"/>
          <c:order val="14"/>
          <c:tx>
            <c:strRef>
              <c:f>'223 Sierpień'!$E$58</c:f>
              <c:strCache>
                <c:ptCount val="1"/>
                <c:pt idx="0">
                  <c:v>Leszek Łukaszewicz</c:v>
                </c:pt>
              </c:strCache>
            </c:strRef>
          </c:tx>
          <c:val>
            <c:numRef>
              <c:f>'223 Sierpień'!$F$58:$R$58</c:f>
              <c:numCache>
                <c:formatCode>0.0000</c:formatCode>
                <c:ptCount val="13"/>
                <c:pt idx="0">
                  <c:v>7.4999999999999997E-2</c:v>
                </c:pt>
                <c:pt idx="1">
                  <c:v>0.10975609756097561</c:v>
                </c:pt>
                <c:pt idx="2">
                  <c:v>0.15748031496062992</c:v>
                </c:pt>
                <c:pt idx="3">
                  <c:v>0.22093023255813954</c:v>
                </c:pt>
                <c:pt idx="4">
                  <c:v>0.19811320754716982</c:v>
                </c:pt>
                <c:pt idx="5">
                  <c:v>0.17813765182186234</c:v>
                </c:pt>
                <c:pt idx="6">
                  <c:v>0.19642857142857142</c:v>
                </c:pt>
                <c:pt idx="7">
                  <c:v>0.22222222222222221</c:v>
                </c:pt>
                <c:pt idx="8">
                  <c:v>0.23512747875354106</c:v>
                </c:pt>
                <c:pt idx="9">
                  <c:v>0.22797927461139897</c:v>
                </c:pt>
                <c:pt idx="10">
                  <c:v>0.23820754716981132</c:v>
                </c:pt>
                <c:pt idx="11">
                  <c:v>0.24516129032258063</c:v>
                </c:pt>
                <c:pt idx="12">
                  <c:v>0.24007936507936509</c:v>
                </c:pt>
              </c:numCache>
            </c:numRef>
          </c:val>
        </c:ser>
        <c:ser>
          <c:idx val="15"/>
          <c:order val="15"/>
          <c:tx>
            <c:strRef>
              <c:f>'223 Sierpień'!$E$59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'223 Sierpień'!$F$59:$R$59</c:f>
              <c:numCache>
                <c:formatCode>0.0000</c:formatCode>
                <c:ptCount val="13"/>
                <c:pt idx="0">
                  <c:v>0.17499999999999999</c:v>
                </c:pt>
                <c:pt idx="1">
                  <c:v>0.18292682926829268</c:v>
                </c:pt>
                <c:pt idx="2">
                  <c:v>0.26771653543307089</c:v>
                </c:pt>
                <c:pt idx="3">
                  <c:v>0.27325581395348836</c:v>
                </c:pt>
                <c:pt idx="4">
                  <c:v>0.24056603773584906</c:v>
                </c:pt>
                <c:pt idx="5">
                  <c:v>0.21862348178137653</c:v>
                </c:pt>
                <c:pt idx="6">
                  <c:v>0.20357142857142857</c:v>
                </c:pt>
                <c:pt idx="7">
                  <c:v>0.21904761904761905</c:v>
                </c:pt>
                <c:pt idx="8">
                  <c:v>0.21813031161473087</c:v>
                </c:pt>
                <c:pt idx="9">
                  <c:v>0.19948186528497408</c:v>
                </c:pt>
                <c:pt idx="10">
                  <c:v>0.18160377358490565</c:v>
                </c:pt>
                <c:pt idx="11">
                  <c:v>0.16559139784946236</c:v>
                </c:pt>
                <c:pt idx="12">
                  <c:v>0.15277777777777779</c:v>
                </c:pt>
              </c:numCache>
            </c:numRef>
          </c:val>
        </c:ser>
        <c:marker val="1"/>
        <c:axId val="89282816"/>
        <c:axId val="89313280"/>
      </c:lineChart>
      <c:catAx>
        <c:axId val="89282816"/>
        <c:scaling>
          <c:orientation val="minMax"/>
        </c:scaling>
        <c:axPos val="b"/>
        <c:numFmt formatCode="General" sourceLinked="1"/>
        <c:tickLblPos val="nextTo"/>
        <c:crossAx val="89313280"/>
        <c:crosses val="autoZero"/>
        <c:auto val="1"/>
        <c:lblAlgn val="ctr"/>
        <c:lblOffset val="100"/>
      </c:catAx>
      <c:valAx>
        <c:axId val="893132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89282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76"/>
          <c:y val="3.9863574745464515E-2"/>
          <c:w val="0.713814057463364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90247552"/>
        <c:axId val="90249088"/>
      </c:lineChart>
      <c:catAx>
        <c:axId val="90247552"/>
        <c:scaling>
          <c:orientation val="minMax"/>
        </c:scaling>
        <c:axPos val="b"/>
        <c:numFmt formatCode="General" sourceLinked="1"/>
        <c:tickLblPos val="nextTo"/>
        <c:crossAx val="90249088"/>
        <c:crosses val="autoZero"/>
        <c:auto val="1"/>
        <c:lblAlgn val="ctr"/>
        <c:lblOffset val="100"/>
      </c:catAx>
      <c:valAx>
        <c:axId val="9024908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0247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62671581851439151"/>
        </c:manualLayout>
      </c:layout>
    </c:legend>
    <c:plotVisOnly val="1"/>
    <c:dispBlanksAs val="gap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54"/>
          <c:y val="3.9863574745464515E-2"/>
          <c:w val="0.713814057463364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90514944"/>
        <c:axId val="90516480"/>
      </c:lineChart>
      <c:catAx>
        <c:axId val="90514944"/>
        <c:scaling>
          <c:orientation val="minMax"/>
        </c:scaling>
        <c:axPos val="b"/>
        <c:numFmt formatCode="General" sourceLinked="1"/>
        <c:tickLblPos val="nextTo"/>
        <c:crossAx val="90516480"/>
        <c:crosses val="autoZero"/>
        <c:auto val="1"/>
        <c:lblAlgn val="ctr"/>
        <c:lblOffset val="100"/>
      </c:catAx>
      <c:valAx>
        <c:axId val="9051648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0514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44"/>
          <c:h val="0.49023292333475615"/>
        </c:manualLayout>
      </c:layout>
    </c:legend>
    <c:plotVisOnly val="1"/>
    <c:dispBlanksAs val="gap"/>
  </c:chart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37"/>
          <c:y val="3.9863574745464515E-2"/>
          <c:w val="0.713814057463363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90640768"/>
        <c:axId val="90642304"/>
      </c:lineChart>
      <c:catAx>
        <c:axId val="90640768"/>
        <c:scaling>
          <c:orientation val="minMax"/>
        </c:scaling>
        <c:axPos val="b"/>
        <c:numFmt formatCode="General" sourceLinked="1"/>
        <c:tickLblPos val="nextTo"/>
        <c:crossAx val="90642304"/>
        <c:crosses val="autoZero"/>
        <c:auto val="1"/>
        <c:lblAlgn val="ctr"/>
        <c:lblOffset val="100"/>
      </c:catAx>
      <c:valAx>
        <c:axId val="9064230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90640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99" l="0.70000000000000062" r="0.70000000000000062" t="0.750000000000011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37"/>
          <c:y val="3.9863574745464515E-2"/>
          <c:w val="0.713814057463363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90761472"/>
        <c:axId val="90849280"/>
      </c:lineChart>
      <c:catAx>
        <c:axId val="90761472"/>
        <c:scaling>
          <c:orientation val="minMax"/>
        </c:scaling>
        <c:axPos val="b"/>
        <c:numFmt formatCode="General" sourceLinked="1"/>
        <c:tickLblPos val="nextTo"/>
        <c:crossAx val="90849280"/>
        <c:crosses val="autoZero"/>
        <c:auto val="1"/>
        <c:lblAlgn val="ctr"/>
        <c:lblOffset val="100"/>
      </c:catAx>
      <c:valAx>
        <c:axId val="9084928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0761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99" l="0.70000000000000062" r="0.70000000000000062" t="0.7500000000000119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15"/>
          <c:y val="3.9863574745464515E-2"/>
          <c:w val="0.713814057463363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91014272"/>
        <c:axId val="91015808"/>
      </c:lineChart>
      <c:catAx>
        <c:axId val="91014272"/>
        <c:scaling>
          <c:orientation val="minMax"/>
        </c:scaling>
        <c:axPos val="b"/>
        <c:numFmt formatCode="General" sourceLinked="1"/>
        <c:tickLblPos val="nextTo"/>
        <c:crossAx val="91015808"/>
        <c:crosses val="autoZero"/>
        <c:auto val="1"/>
        <c:lblAlgn val="ctr"/>
        <c:lblOffset val="100"/>
      </c:catAx>
      <c:valAx>
        <c:axId val="91015808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91014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77" l="0.70000000000000062" r="0.70000000000000062" t="0.7500000000000117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92"/>
          <c:y val="3.9863574745464515E-2"/>
          <c:w val="0.713814057463364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91258880"/>
        <c:axId val="91260416"/>
      </c:lineChart>
      <c:catAx>
        <c:axId val="91258880"/>
        <c:scaling>
          <c:orientation val="minMax"/>
        </c:scaling>
        <c:axPos val="b"/>
        <c:numFmt formatCode="General" sourceLinked="1"/>
        <c:tickLblPos val="nextTo"/>
        <c:crossAx val="91260416"/>
        <c:crosses val="autoZero"/>
        <c:auto val="1"/>
        <c:lblAlgn val="ctr"/>
        <c:lblOffset val="100"/>
      </c:catAx>
      <c:valAx>
        <c:axId val="9126041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125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102"/>
          <c:h val="0.69578745811393061"/>
        </c:manualLayout>
      </c:layout>
    </c:legend>
    <c:plotVisOnly val="1"/>
    <c:dispBlanksAs val="gap"/>
  </c:chart>
  <c:printSettings>
    <c:headerFooter/>
    <c:pageMargins b="0.75000000000001266" l="0.70000000000000062" r="0.70000000000000062" t="0.7500000000000126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76"/>
          <c:y val="3.9863574745464515E-2"/>
          <c:w val="0.713814057463364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91493504"/>
        <c:axId val="91495040"/>
      </c:lineChart>
      <c:catAx>
        <c:axId val="91493504"/>
        <c:scaling>
          <c:orientation val="minMax"/>
        </c:scaling>
        <c:axPos val="b"/>
        <c:numFmt formatCode="General" sourceLinked="1"/>
        <c:tickLblPos val="nextTo"/>
        <c:crossAx val="91495040"/>
        <c:crosses val="autoZero"/>
        <c:auto val="1"/>
        <c:lblAlgn val="ctr"/>
        <c:lblOffset val="100"/>
      </c:catAx>
      <c:valAx>
        <c:axId val="9149504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149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62"/>
          <c:h val="0.88421428904219956"/>
        </c:manualLayout>
      </c:layout>
    </c:legend>
    <c:plotVisOnly val="1"/>
    <c:dispBlanksAs val="gap"/>
  </c:chart>
  <c:printSettings>
    <c:headerFooter/>
    <c:pageMargins b="0.75000000000001243" l="0.70000000000000062" r="0.70000000000000062" t="0.7500000000000124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436244</xdr:colOff>
      <xdr:row>11</xdr:row>
      <xdr:rowOff>57149</xdr:rowOff>
    </xdr:from>
    <xdr:to>
      <xdr:col>19</xdr:col>
      <xdr:colOff>295275</xdr:colOff>
      <xdr:row>35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18</xdr:row>
      <xdr:rowOff>19048</xdr:rowOff>
    </xdr:from>
    <xdr:to>
      <xdr:col>18</xdr:col>
      <xdr:colOff>171450</xdr:colOff>
      <xdr:row>45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4"/>
  <sheetViews>
    <sheetView tabSelected="1" workbookViewId="0"/>
  </sheetViews>
  <sheetFormatPr defaultColWidth="11.5703125" defaultRowHeight="12.75"/>
  <cols>
    <col min="1" max="1" width="5.42578125" style="56" customWidth="1"/>
    <col min="2" max="2" width="8.140625" style="56" customWidth="1"/>
    <col min="3" max="3" width="29.7109375" style="56" customWidth="1"/>
    <col min="4" max="4" width="8.5703125" style="56" customWidth="1"/>
    <col min="5" max="18" width="6.28515625" style="56" customWidth="1"/>
    <col min="19" max="19" width="13.7109375" style="56" customWidth="1"/>
    <col min="20" max="20" width="14" style="56" customWidth="1"/>
    <col min="21" max="21" width="6.28515625" style="56" customWidth="1"/>
    <col min="22" max="22" width="7.140625" style="56" customWidth="1"/>
    <col min="23" max="23" width="32.28515625" style="56" customWidth="1"/>
    <col min="24" max="24" width="14.140625" style="56" customWidth="1"/>
    <col min="25" max="25" width="14.28515625" style="56" customWidth="1"/>
    <col min="26" max="26" width="4" style="56" bestFit="1" customWidth="1"/>
    <col min="27" max="27" width="14.140625" style="56" customWidth="1"/>
    <col min="28" max="28" width="14.28515625" style="56" customWidth="1"/>
    <col min="29" max="29" width="6.28515625" style="56" bestFit="1" customWidth="1"/>
    <col min="30" max="30" width="4" style="56" bestFit="1" customWidth="1"/>
    <col min="31" max="31" width="6.28515625" style="56" bestFit="1" customWidth="1"/>
    <col min="32" max="32" width="4" style="56" bestFit="1" customWidth="1"/>
    <col min="33" max="33" width="6.28515625" style="56" bestFit="1" customWidth="1"/>
    <col min="34" max="34" width="4" style="56" bestFit="1" customWidth="1"/>
    <col min="35" max="16384" width="11.5703125" style="56"/>
  </cols>
  <sheetData>
    <row r="1" spans="1:38">
      <c r="B1" s="56" t="s">
        <v>78</v>
      </c>
      <c r="S1" s="57" t="s">
        <v>79</v>
      </c>
      <c r="T1" s="58" t="s">
        <v>80</v>
      </c>
      <c r="V1" s="56" t="s">
        <v>81</v>
      </c>
      <c r="AA1" s="56" t="s">
        <v>82</v>
      </c>
    </row>
    <row r="2" spans="1:38" ht="12.75" customHeight="1">
      <c r="B2" s="59" t="s">
        <v>0</v>
      </c>
      <c r="C2" s="59" t="s">
        <v>1</v>
      </c>
      <c r="D2" s="59" t="s">
        <v>2</v>
      </c>
      <c r="E2" s="60" t="s">
        <v>3</v>
      </c>
      <c r="F2" s="61" t="s">
        <v>4</v>
      </c>
      <c r="G2" s="62">
        <v>1</v>
      </c>
      <c r="H2" s="62">
        <v>2</v>
      </c>
      <c r="I2" s="62">
        <v>3</v>
      </c>
      <c r="J2" s="62">
        <v>4</v>
      </c>
      <c r="K2" s="62">
        <v>5</v>
      </c>
      <c r="L2" s="62">
        <v>6</v>
      </c>
      <c r="M2" s="62">
        <v>7</v>
      </c>
      <c r="N2" s="62">
        <v>8</v>
      </c>
      <c r="O2" s="62">
        <v>9</v>
      </c>
      <c r="P2" s="62">
        <v>10</v>
      </c>
      <c r="Q2" s="62">
        <v>11</v>
      </c>
      <c r="R2" s="62">
        <v>12</v>
      </c>
      <c r="S2" s="63"/>
      <c r="T2" s="64"/>
      <c r="U2" s="65"/>
      <c r="V2" s="59" t="s">
        <v>0</v>
      </c>
      <c r="W2" s="62" t="s">
        <v>1</v>
      </c>
      <c r="X2" s="58" t="s">
        <v>79</v>
      </c>
      <c r="Y2" s="58" t="s">
        <v>80</v>
      </c>
      <c r="Z2" s="65"/>
      <c r="AA2" s="58" t="s">
        <v>79</v>
      </c>
      <c r="AB2" s="58" t="s">
        <v>80</v>
      </c>
      <c r="AC2" s="65"/>
      <c r="AD2" s="65"/>
      <c r="AE2" s="65"/>
      <c r="AF2" s="65"/>
      <c r="AG2" s="65"/>
      <c r="AH2" s="65"/>
    </row>
    <row r="3" spans="1:38" ht="15.75">
      <c r="B3" s="59"/>
      <c r="C3" s="59"/>
      <c r="D3" s="59"/>
      <c r="E3" s="66"/>
      <c r="F3" s="61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7"/>
      <c r="T3" s="68"/>
      <c r="U3" s="65"/>
      <c r="V3" s="59"/>
      <c r="W3" s="62"/>
      <c r="X3" s="68"/>
      <c r="Y3" s="68"/>
      <c r="Z3" s="65"/>
      <c r="AA3" s="68"/>
      <c r="AB3" s="68"/>
      <c r="AC3" s="65"/>
      <c r="AD3" s="65"/>
      <c r="AE3" s="65"/>
      <c r="AF3" s="65"/>
      <c r="AG3" s="65"/>
      <c r="AH3" s="65"/>
      <c r="AI3" s="65"/>
      <c r="AJ3" s="65"/>
      <c r="AK3" s="65"/>
      <c r="AL3" s="65"/>
    </row>
    <row r="4" spans="1:38" ht="19.899999999999999" customHeight="1">
      <c r="A4" s="69">
        <v>3</v>
      </c>
      <c r="B4" s="70">
        <v>1</v>
      </c>
      <c r="C4" s="71" t="s">
        <v>32</v>
      </c>
      <c r="D4" s="70" t="s">
        <v>5</v>
      </c>
      <c r="E4" s="72" t="s">
        <v>6</v>
      </c>
      <c r="F4" s="73">
        <v>329</v>
      </c>
      <c r="G4" s="74">
        <v>27</v>
      </c>
      <c r="H4" s="74">
        <v>28</v>
      </c>
      <c r="I4" s="74">
        <v>27</v>
      </c>
      <c r="J4" s="74">
        <v>26</v>
      </c>
      <c r="K4" s="75">
        <v>29</v>
      </c>
      <c r="L4" s="75">
        <v>27</v>
      </c>
      <c r="M4" s="75">
        <v>30</v>
      </c>
      <c r="N4" s="75">
        <v>27</v>
      </c>
      <c r="O4" s="74">
        <v>29</v>
      </c>
      <c r="P4" s="75">
        <v>29</v>
      </c>
      <c r="Q4" s="74">
        <v>25</v>
      </c>
      <c r="R4" s="74">
        <v>25</v>
      </c>
      <c r="S4" s="76">
        <v>27.416666666666668</v>
      </c>
      <c r="T4" s="76">
        <v>9.1388888888888893</v>
      </c>
      <c r="U4" s="65"/>
      <c r="V4" s="70">
        <v>1</v>
      </c>
      <c r="W4" s="71" t="str">
        <f>C41</f>
        <v>Paweł Kikel</v>
      </c>
      <c r="X4" s="77">
        <f>V39/3</f>
        <v>27.666666666666668</v>
      </c>
      <c r="Y4" s="77">
        <f t="shared" ref="Y4:Y12" si="0">X4/3</f>
        <v>9.2222222222222232</v>
      </c>
      <c r="Z4" s="65"/>
      <c r="AA4" s="77">
        <f>(F4+V39)/15</f>
        <v>27.466666666666665</v>
      </c>
      <c r="AB4" s="77">
        <f t="shared" ref="AB4:AB12" si="1">AA4/3</f>
        <v>9.155555555555555</v>
      </c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ht="19.899999999999999" customHeight="1">
      <c r="A5" s="69">
        <v>1</v>
      </c>
      <c r="B5" s="70">
        <v>2</v>
      </c>
      <c r="C5" s="71" t="s">
        <v>29</v>
      </c>
      <c r="D5" s="70" t="s">
        <v>5</v>
      </c>
      <c r="E5" s="72" t="s">
        <v>9</v>
      </c>
      <c r="F5" s="73">
        <v>265</v>
      </c>
      <c r="G5" s="78">
        <v>23</v>
      </c>
      <c r="H5" s="78">
        <v>24</v>
      </c>
      <c r="I5" s="78">
        <v>25</v>
      </c>
      <c r="J5" s="78">
        <v>16</v>
      </c>
      <c r="K5" s="79">
        <v>26</v>
      </c>
      <c r="L5" s="79">
        <v>9</v>
      </c>
      <c r="M5" s="79">
        <v>24</v>
      </c>
      <c r="N5" s="79">
        <v>23</v>
      </c>
      <c r="O5" s="79">
        <v>23</v>
      </c>
      <c r="P5" s="79">
        <v>23</v>
      </c>
      <c r="Q5" s="79">
        <v>27</v>
      </c>
      <c r="R5" s="79">
        <v>22</v>
      </c>
      <c r="S5" s="77">
        <v>22.083333333333332</v>
      </c>
      <c r="T5" s="77">
        <v>7.3611111111111107</v>
      </c>
      <c r="U5" s="65"/>
      <c r="V5" s="70">
        <v>2</v>
      </c>
      <c r="W5" s="71" t="str">
        <f>C38</f>
        <v>Radosław "Shogun" Wiśniewski</v>
      </c>
      <c r="X5" s="80">
        <f>(V38+V36)/8</f>
        <v>18.875</v>
      </c>
      <c r="Y5" s="80">
        <f t="shared" si="0"/>
        <v>6.291666666666667</v>
      </c>
      <c r="Z5" s="65"/>
      <c r="AA5" s="80">
        <f>(F5+V38+V36)/20</f>
        <v>20.8</v>
      </c>
      <c r="AB5" s="80">
        <f t="shared" si="1"/>
        <v>6.9333333333333336</v>
      </c>
      <c r="AC5" s="65"/>
      <c r="AD5" s="65"/>
      <c r="AE5" s="65"/>
      <c r="AF5" s="65"/>
      <c r="AG5" s="65"/>
      <c r="AH5" s="65"/>
      <c r="AI5" s="65"/>
      <c r="AJ5" s="65"/>
      <c r="AK5" s="65"/>
      <c r="AL5" s="65"/>
    </row>
    <row r="6" spans="1:38" ht="19.899999999999999" customHeight="1">
      <c r="A6" s="69">
        <v>1</v>
      </c>
      <c r="B6" s="70">
        <v>3</v>
      </c>
      <c r="C6" s="71" t="s">
        <v>31</v>
      </c>
      <c r="D6" s="70" t="s">
        <v>5</v>
      </c>
      <c r="E6" s="72" t="s">
        <v>9</v>
      </c>
      <c r="F6" s="73">
        <v>262</v>
      </c>
      <c r="G6" s="74">
        <v>26</v>
      </c>
      <c r="H6" s="74">
        <v>17</v>
      </c>
      <c r="I6" s="74">
        <v>17</v>
      </c>
      <c r="J6" s="74">
        <v>24</v>
      </c>
      <c r="K6" s="75">
        <v>16</v>
      </c>
      <c r="L6" s="75">
        <v>21</v>
      </c>
      <c r="M6" s="75">
        <v>24</v>
      </c>
      <c r="N6" s="75">
        <v>25</v>
      </c>
      <c r="O6" s="74">
        <v>18</v>
      </c>
      <c r="P6" s="75">
        <v>25</v>
      </c>
      <c r="Q6" s="75">
        <v>23</v>
      </c>
      <c r="R6" s="75">
        <v>26</v>
      </c>
      <c r="S6" s="80">
        <v>21.833333333333332</v>
      </c>
      <c r="T6" s="80">
        <v>7.2777777777777777</v>
      </c>
      <c r="U6" s="65"/>
      <c r="V6" s="70">
        <v>3</v>
      </c>
      <c r="W6" s="71" t="str">
        <f>C35</f>
        <v>Kostiantyn Fedotov</v>
      </c>
      <c r="X6" s="77">
        <f>(V33+V35)/10</f>
        <v>21.6</v>
      </c>
      <c r="Y6" s="77">
        <f t="shared" si="0"/>
        <v>7.2</v>
      </c>
      <c r="Z6" s="65"/>
      <c r="AA6" s="77">
        <f>(F6+V33+V35)/22</f>
        <v>21.727272727272727</v>
      </c>
      <c r="AB6" s="77">
        <f t="shared" si="1"/>
        <v>7.2424242424242422</v>
      </c>
      <c r="AC6" s="65"/>
      <c r="AD6" s="65"/>
      <c r="AE6" s="65"/>
      <c r="AF6" s="65"/>
      <c r="AG6" s="65"/>
      <c r="AH6" s="65"/>
      <c r="AI6" s="65"/>
      <c r="AJ6" s="65"/>
      <c r="AK6" s="65"/>
      <c r="AL6" s="65"/>
    </row>
    <row r="7" spans="1:38" ht="19.899999999999999" customHeight="1">
      <c r="A7" s="69">
        <v>1</v>
      </c>
      <c r="B7" s="70">
        <v>4</v>
      </c>
      <c r="C7" s="71" t="s">
        <v>10</v>
      </c>
      <c r="D7" s="70" t="s">
        <v>5</v>
      </c>
      <c r="E7" s="72" t="s">
        <v>9</v>
      </c>
      <c r="F7" s="73">
        <v>252</v>
      </c>
      <c r="G7" s="81">
        <v>27</v>
      </c>
      <c r="H7" s="81">
        <v>23</v>
      </c>
      <c r="I7" s="78">
        <v>16</v>
      </c>
      <c r="J7" s="81">
        <v>16</v>
      </c>
      <c r="K7" s="79">
        <v>16</v>
      </c>
      <c r="L7" s="79">
        <v>17</v>
      </c>
      <c r="M7" s="79">
        <v>20</v>
      </c>
      <c r="N7" s="79">
        <v>24</v>
      </c>
      <c r="O7" s="79">
        <v>29</v>
      </c>
      <c r="P7" s="79">
        <v>14</v>
      </c>
      <c r="Q7" s="79">
        <v>24</v>
      </c>
      <c r="R7" s="79">
        <v>26</v>
      </c>
      <c r="S7" s="77">
        <v>21</v>
      </c>
      <c r="T7" s="77">
        <v>7</v>
      </c>
      <c r="U7" s="65"/>
      <c r="V7" s="70">
        <v>4</v>
      </c>
      <c r="W7" s="71" t="str">
        <f>C32</f>
        <v>Robert "Gata" Piechota</v>
      </c>
      <c r="X7" s="76">
        <f>(V30+V32)/9</f>
        <v>21.666666666666668</v>
      </c>
      <c r="Y7" s="76">
        <f t="shared" si="0"/>
        <v>7.2222222222222223</v>
      </c>
      <c r="Z7" s="65"/>
      <c r="AA7" s="76">
        <f>(F7+V30+V32)/21</f>
        <v>21.285714285714285</v>
      </c>
      <c r="AB7" s="76">
        <f t="shared" si="1"/>
        <v>7.0952380952380949</v>
      </c>
      <c r="AC7" s="65"/>
      <c r="AD7" s="65"/>
      <c r="AE7" s="65"/>
      <c r="AF7" s="65"/>
      <c r="AG7" s="65"/>
      <c r="AH7" s="65"/>
      <c r="AI7" s="65"/>
      <c r="AJ7" s="65"/>
      <c r="AK7" s="65"/>
      <c r="AL7" s="65"/>
    </row>
    <row r="8" spans="1:38" ht="19.899999999999999" customHeight="1">
      <c r="A8" s="69">
        <v>1</v>
      </c>
      <c r="B8" s="70">
        <v>5</v>
      </c>
      <c r="C8" s="71" t="s">
        <v>30</v>
      </c>
      <c r="D8" s="70" t="s">
        <v>5</v>
      </c>
      <c r="E8" s="72" t="s">
        <v>9</v>
      </c>
      <c r="F8" s="73">
        <v>238</v>
      </c>
      <c r="G8" s="74">
        <v>14</v>
      </c>
      <c r="H8" s="74">
        <v>25</v>
      </c>
      <c r="I8" s="74">
        <v>15</v>
      </c>
      <c r="J8" s="74">
        <v>9</v>
      </c>
      <c r="K8" s="74">
        <v>25</v>
      </c>
      <c r="L8" s="74">
        <v>26</v>
      </c>
      <c r="M8" s="74">
        <v>22</v>
      </c>
      <c r="N8" s="74">
        <v>16</v>
      </c>
      <c r="O8" s="74">
        <v>22</v>
      </c>
      <c r="P8" s="74">
        <v>25</v>
      </c>
      <c r="Q8" s="74">
        <v>13</v>
      </c>
      <c r="R8" s="74">
        <v>26</v>
      </c>
      <c r="S8" s="76">
        <v>19.833333333333332</v>
      </c>
      <c r="T8" s="76">
        <v>6.6111111111111107</v>
      </c>
      <c r="U8" s="65"/>
      <c r="V8" s="70">
        <v>5</v>
      </c>
      <c r="W8" s="71" t="str">
        <f>C29</f>
        <v>Robert "Stanley" Stańczyk</v>
      </c>
      <c r="X8" s="77">
        <f>(V27+V29)/8</f>
        <v>20.625</v>
      </c>
      <c r="Y8" s="77">
        <f t="shared" si="0"/>
        <v>6.875</v>
      </c>
      <c r="Z8" s="65"/>
      <c r="AA8" s="77">
        <f>(F8+V27+V29)/20</f>
        <v>20.149999999999999</v>
      </c>
      <c r="AB8" s="77">
        <f t="shared" si="1"/>
        <v>6.7166666666666659</v>
      </c>
      <c r="AC8" s="65"/>
      <c r="AD8" s="65"/>
      <c r="AE8" s="65"/>
      <c r="AF8" s="65"/>
      <c r="AG8" s="65"/>
      <c r="AH8" s="65"/>
      <c r="AI8" s="65"/>
      <c r="AJ8" s="65"/>
      <c r="AK8" s="65"/>
      <c r="AL8" s="65"/>
    </row>
    <row r="9" spans="1:38" ht="19.899999999999999" customHeight="1">
      <c r="B9" s="70">
        <v>6</v>
      </c>
      <c r="C9" s="71" t="s">
        <v>46</v>
      </c>
      <c r="D9" s="70" t="s">
        <v>5</v>
      </c>
      <c r="E9" s="72" t="s">
        <v>9</v>
      </c>
      <c r="F9" s="73">
        <v>222</v>
      </c>
      <c r="G9" s="78">
        <v>20</v>
      </c>
      <c r="H9" s="78">
        <v>10</v>
      </c>
      <c r="I9" s="78">
        <v>13</v>
      </c>
      <c r="J9" s="78">
        <v>22</v>
      </c>
      <c r="K9" s="81">
        <v>26</v>
      </c>
      <c r="L9" s="81">
        <v>24</v>
      </c>
      <c r="M9" s="81">
        <v>14</v>
      </c>
      <c r="N9" s="81">
        <v>20</v>
      </c>
      <c r="O9" s="78">
        <v>21</v>
      </c>
      <c r="P9" s="81">
        <v>14</v>
      </c>
      <c r="Q9" s="81">
        <v>14</v>
      </c>
      <c r="R9" s="81">
        <v>24</v>
      </c>
      <c r="S9" s="82">
        <v>18.5</v>
      </c>
      <c r="T9" s="82">
        <v>6.166666666666667</v>
      </c>
      <c r="U9" s="65"/>
      <c r="V9" s="70">
        <v>6</v>
      </c>
      <c r="W9" s="71" t="str">
        <f>C26</f>
        <v>Mateusz Jezierski</v>
      </c>
      <c r="X9" s="80">
        <f>(V24+V26)/8</f>
        <v>19.375</v>
      </c>
      <c r="Y9" s="80">
        <f t="shared" si="0"/>
        <v>6.458333333333333</v>
      </c>
      <c r="Z9" s="65"/>
      <c r="AA9" s="80">
        <f>(F9+V24+V26)/20</f>
        <v>18.850000000000001</v>
      </c>
      <c r="AB9" s="80">
        <f t="shared" si="1"/>
        <v>6.2833333333333341</v>
      </c>
      <c r="AC9" s="65"/>
      <c r="AD9" s="65"/>
      <c r="AE9" s="65"/>
      <c r="AF9" s="65"/>
      <c r="AG9" s="65"/>
      <c r="AH9" s="65"/>
      <c r="AI9" s="65"/>
      <c r="AJ9" s="65"/>
      <c r="AK9" s="65"/>
      <c r="AL9" s="65"/>
    </row>
    <row r="10" spans="1:38" ht="19.899999999999999" customHeight="1">
      <c r="A10" s="69">
        <v>1</v>
      </c>
      <c r="B10" s="70">
        <v>7</v>
      </c>
      <c r="C10" s="83" t="s">
        <v>22</v>
      </c>
      <c r="D10" s="70" t="s">
        <v>5</v>
      </c>
      <c r="E10" s="72" t="s">
        <v>9</v>
      </c>
      <c r="F10" s="73">
        <v>221</v>
      </c>
      <c r="G10" s="75">
        <v>15</v>
      </c>
      <c r="H10" s="75">
        <v>22</v>
      </c>
      <c r="I10" s="74">
        <v>15</v>
      </c>
      <c r="J10" s="75">
        <v>14</v>
      </c>
      <c r="K10" s="75">
        <v>23</v>
      </c>
      <c r="L10" s="75">
        <v>15</v>
      </c>
      <c r="M10" s="75">
        <v>27</v>
      </c>
      <c r="N10" s="75">
        <v>9</v>
      </c>
      <c r="O10" s="74">
        <v>21</v>
      </c>
      <c r="P10" s="75">
        <v>21</v>
      </c>
      <c r="Q10" s="75">
        <v>25</v>
      </c>
      <c r="R10" s="75">
        <v>14</v>
      </c>
      <c r="S10" s="80">
        <v>18.416666666666668</v>
      </c>
      <c r="T10" s="80">
        <v>6.1388888888888893</v>
      </c>
      <c r="U10" s="65"/>
      <c r="V10" s="70">
        <v>7</v>
      </c>
      <c r="W10" s="71" t="str">
        <f>C23</f>
        <v>Krzysztof "FAZIK" Brzeziński</v>
      </c>
      <c r="X10" s="77">
        <f>(V20+V18+V23)/12</f>
        <v>19.833333333333332</v>
      </c>
      <c r="Y10" s="77">
        <f t="shared" si="0"/>
        <v>6.6111111111111107</v>
      </c>
      <c r="Z10" s="65"/>
      <c r="AA10" s="77">
        <f>(F11+V20+V18+V23)/24</f>
        <v>18.041666666666668</v>
      </c>
      <c r="AB10" s="77">
        <f t="shared" si="1"/>
        <v>6.0138888888888893</v>
      </c>
      <c r="AC10" s="65"/>
      <c r="AD10" s="65"/>
      <c r="AE10" s="65"/>
      <c r="AF10" s="65"/>
      <c r="AG10" s="65"/>
      <c r="AH10" s="65"/>
      <c r="AI10" s="65"/>
      <c r="AJ10" s="65"/>
      <c r="AK10" s="65"/>
      <c r="AL10" s="65"/>
    </row>
    <row r="11" spans="1:38" ht="19.899999999999999" customHeight="1">
      <c r="B11" s="70">
        <v>8</v>
      </c>
      <c r="C11" s="71" t="s">
        <v>7</v>
      </c>
      <c r="D11" s="70" t="s">
        <v>5</v>
      </c>
      <c r="E11" s="72" t="s">
        <v>9</v>
      </c>
      <c r="F11" s="73">
        <v>195</v>
      </c>
      <c r="G11" s="78">
        <v>7</v>
      </c>
      <c r="H11" s="78">
        <v>18</v>
      </c>
      <c r="I11" s="78">
        <v>13</v>
      </c>
      <c r="J11" s="78">
        <v>15</v>
      </c>
      <c r="K11" s="79">
        <v>24</v>
      </c>
      <c r="L11" s="79">
        <v>27</v>
      </c>
      <c r="M11" s="79">
        <v>13</v>
      </c>
      <c r="N11" s="79">
        <v>13</v>
      </c>
      <c r="O11" s="79">
        <v>23</v>
      </c>
      <c r="P11" s="79">
        <v>21</v>
      </c>
      <c r="Q11" s="79">
        <v>12</v>
      </c>
      <c r="R11" s="79">
        <v>9</v>
      </c>
      <c r="S11" s="77">
        <v>16.25</v>
      </c>
      <c r="T11" s="77">
        <v>5.416666666666667</v>
      </c>
      <c r="U11" s="65"/>
      <c r="V11" s="70">
        <v>8</v>
      </c>
      <c r="W11" s="71" t="str">
        <f>C21</f>
        <v>Leszek "Haris" Jęczkowski</v>
      </c>
      <c r="X11" s="80">
        <f>(V21)/5</f>
        <v>12.8</v>
      </c>
      <c r="Y11" s="80">
        <f t="shared" si="0"/>
        <v>4.2666666666666666</v>
      </c>
      <c r="Z11" s="65"/>
      <c r="AA11" s="80">
        <f>(F10+V21)/17</f>
        <v>16.764705882352942</v>
      </c>
      <c r="AB11" s="80">
        <f t="shared" si="1"/>
        <v>5.5882352941176476</v>
      </c>
      <c r="AC11" s="65"/>
      <c r="AD11" s="65"/>
      <c r="AE11" s="65"/>
      <c r="AF11" s="65"/>
      <c r="AG11" s="65"/>
      <c r="AH11" s="65"/>
      <c r="AI11" s="65"/>
      <c r="AJ11" s="65"/>
      <c r="AK11" s="65"/>
      <c r="AL11" s="65"/>
    </row>
    <row r="12" spans="1:38" ht="19.899999999999999" customHeight="1">
      <c r="B12" s="70">
        <v>9</v>
      </c>
      <c r="C12" s="71" t="s">
        <v>23</v>
      </c>
      <c r="D12" s="70" t="s">
        <v>5</v>
      </c>
      <c r="E12" s="72" t="s">
        <v>8</v>
      </c>
      <c r="F12" s="73">
        <v>194</v>
      </c>
      <c r="G12" s="75">
        <v>17</v>
      </c>
      <c r="H12" s="75">
        <v>6</v>
      </c>
      <c r="I12" s="74">
        <v>17</v>
      </c>
      <c r="J12" s="75">
        <v>15</v>
      </c>
      <c r="K12" s="74">
        <v>18</v>
      </c>
      <c r="L12" s="74">
        <v>24</v>
      </c>
      <c r="M12" s="74">
        <v>18</v>
      </c>
      <c r="N12" s="74">
        <v>22</v>
      </c>
      <c r="O12" s="74">
        <v>16</v>
      </c>
      <c r="P12" s="74">
        <v>17</v>
      </c>
      <c r="Q12" s="74">
        <v>0</v>
      </c>
      <c r="R12" s="74">
        <v>24</v>
      </c>
      <c r="S12" s="76">
        <v>16.166666666666668</v>
      </c>
      <c r="T12" s="76">
        <v>5.3888888888888893</v>
      </c>
      <c r="U12" s="65"/>
      <c r="V12" s="70">
        <v>9</v>
      </c>
      <c r="W12" s="71" t="str">
        <f>C17</f>
        <v>Dorota Janiszewska</v>
      </c>
      <c r="X12" s="77">
        <f>(V17)/3</f>
        <v>14.666666666666666</v>
      </c>
      <c r="Y12" s="77">
        <f t="shared" si="0"/>
        <v>4.8888888888888884</v>
      </c>
      <c r="Z12" s="65"/>
      <c r="AA12" s="77">
        <f>(F12+V17)/15</f>
        <v>15.866666666666667</v>
      </c>
      <c r="AB12" s="77">
        <f t="shared" si="1"/>
        <v>5.2888888888888888</v>
      </c>
      <c r="AC12" s="65"/>
      <c r="AD12" s="65"/>
      <c r="AE12" s="65"/>
      <c r="AF12" s="65"/>
      <c r="AG12" s="65"/>
      <c r="AH12" s="65"/>
      <c r="AI12" s="65"/>
      <c r="AJ12" s="65"/>
      <c r="AK12" s="65"/>
      <c r="AL12" s="65"/>
    </row>
    <row r="13" spans="1:38" s="65" customFormat="1" ht="13.9" customHeight="1"/>
    <row r="14" spans="1:38" s="65" customFormat="1" ht="13.9" customHeight="1">
      <c r="S14" s="84" t="s">
        <v>79</v>
      </c>
      <c r="T14" s="84" t="s">
        <v>83</v>
      </c>
    </row>
    <row r="15" spans="1:38" s="65" customFormat="1" ht="13.9" customHeight="1">
      <c r="B15" s="65" t="s">
        <v>89</v>
      </c>
      <c r="S15" s="84"/>
      <c r="T15" s="84"/>
      <c r="V15" s="85" t="s">
        <v>84</v>
      </c>
    </row>
    <row r="16" spans="1:38" s="65" customFormat="1" ht="13.9" customHeight="1" thickBot="1">
      <c r="B16" s="86" t="s">
        <v>0</v>
      </c>
      <c r="C16" s="86" t="s">
        <v>1</v>
      </c>
      <c r="D16" s="86" t="s">
        <v>85</v>
      </c>
      <c r="E16" s="87" t="s">
        <v>86</v>
      </c>
      <c r="F16" s="87" t="s">
        <v>87</v>
      </c>
      <c r="G16" s="87" t="s">
        <v>86</v>
      </c>
      <c r="H16" s="87" t="s">
        <v>87</v>
      </c>
      <c r="I16" s="87" t="s">
        <v>86</v>
      </c>
      <c r="J16" s="87" t="s">
        <v>87</v>
      </c>
      <c r="K16" s="87" t="s">
        <v>86</v>
      </c>
      <c r="L16" s="87" t="s">
        <v>87</v>
      </c>
      <c r="M16" s="87" t="s">
        <v>86</v>
      </c>
      <c r="N16" s="87" t="s">
        <v>87</v>
      </c>
      <c r="O16" s="88" t="s">
        <v>88</v>
      </c>
      <c r="S16" s="89"/>
      <c r="T16" s="89"/>
      <c r="V16" s="85"/>
    </row>
    <row r="17" spans="2:23" s="65" customFormat="1" ht="13.9" customHeight="1">
      <c r="B17" s="90">
        <v>9</v>
      </c>
      <c r="C17" s="91" t="s">
        <v>23</v>
      </c>
      <c r="D17" s="92">
        <f>F17+H17+J17+L17+N17</f>
        <v>0</v>
      </c>
      <c r="E17" s="93">
        <v>6</v>
      </c>
      <c r="F17" s="94">
        <v>0</v>
      </c>
      <c r="G17" s="95">
        <v>14</v>
      </c>
      <c r="H17" s="94">
        <v>0</v>
      </c>
      <c r="I17" s="95">
        <v>24</v>
      </c>
      <c r="J17" s="94">
        <v>0</v>
      </c>
      <c r="K17" s="96"/>
      <c r="L17" s="96"/>
      <c r="M17" s="96"/>
      <c r="N17" s="96"/>
      <c r="O17" s="96"/>
      <c r="S17" s="97">
        <f>V17/3</f>
        <v>14.666666666666666</v>
      </c>
      <c r="T17" s="97">
        <f>S17/3</f>
        <v>4.8888888888888884</v>
      </c>
      <c r="V17" s="65">
        <f>E17+G17+I17+K17+M17</f>
        <v>44</v>
      </c>
    </row>
    <row r="18" spans="2:23" s="65" customFormat="1" ht="13.9" customHeight="1" thickBot="1">
      <c r="B18" s="98"/>
      <c r="C18" s="99" t="s">
        <v>7</v>
      </c>
      <c r="D18" s="100">
        <f>F18+H18+J18+L18+N18</f>
        <v>6</v>
      </c>
      <c r="E18" s="93">
        <v>20</v>
      </c>
      <c r="F18" s="94">
        <v>2</v>
      </c>
      <c r="G18" s="95">
        <v>19</v>
      </c>
      <c r="H18" s="94">
        <v>2</v>
      </c>
      <c r="I18" s="95">
        <v>26</v>
      </c>
      <c r="J18" s="94">
        <v>2</v>
      </c>
      <c r="K18" s="96"/>
      <c r="L18" s="96"/>
      <c r="M18" s="96"/>
      <c r="N18" s="96"/>
      <c r="O18" s="96"/>
      <c r="S18" s="97">
        <f>V18/3</f>
        <v>21.666666666666668</v>
      </c>
      <c r="T18" s="97">
        <f>S18/3</f>
        <v>7.2222222222222223</v>
      </c>
      <c r="V18" s="65">
        <f t="shared" ref="V18:V39" si="2">E18+G18+I18+K18+M18</f>
        <v>65</v>
      </c>
      <c r="W18" s="101"/>
    </row>
    <row r="19" spans="2:23" s="65" customFormat="1" ht="13.9" customHeight="1" thickBot="1">
      <c r="B19" s="98"/>
      <c r="C19" s="102"/>
      <c r="D19" s="103"/>
      <c r="E19" s="104"/>
      <c r="F19" s="104"/>
      <c r="G19" s="104"/>
      <c r="H19" s="104"/>
      <c r="I19" s="104"/>
      <c r="J19" s="104"/>
      <c r="K19" s="96"/>
      <c r="L19" s="96"/>
      <c r="M19" s="96"/>
      <c r="N19" s="96"/>
      <c r="S19" s="105"/>
      <c r="T19" s="105"/>
      <c r="W19" s="101"/>
    </row>
    <row r="20" spans="2:23" s="65" customFormat="1" ht="13.9" customHeight="1" thickBot="1">
      <c r="B20" s="98"/>
      <c r="C20" s="99" t="s">
        <v>7</v>
      </c>
      <c r="D20" s="106">
        <f>F20+H20+J20+L20+N20</f>
        <v>7</v>
      </c>
      <c r="E20" s="93">
        <v>16</v>
      </c>
      <c r="F20" s="94">
        <v>0</v>
      </c>
      <c r="G20" s="95">
        <v>15</v>
      </c>
      <c r="H20" s="94">
        <v>2</v>
      </c>
      <c r="I20" s="95">
        <v>24</v>
      </c>
      <c r="J20" s="94">
        <v>1</v>
      </c>
      <c r="K20" s="95">
        <v>15</v>
      </c>
      <c r="L20" s="94">
        <v>2</v>
      </c>
      <c r="M20" s="95">
        <v>22</v>
      </c>
      <c r="N20" s="94">
        <v>2</v>
      </c>
      <c r="S20" s="97">
        <f>V20/5</f>
        <v>18.399999999999999</v>
      </c>
      <c r="T20" s="97">
        <f>S20/3</f>
        <v>6.1333333333333329</v>
      </c>
      <c r="V20" s="65">
        <f t="shared" si="2"/>
        <v>92</v>
      </c>
    </row>
    <row r="21" spans="2:23" s="65" customFormat="1" ht="13.9" customHeight="1" thickBot="1">
      <c r="B21" s="90">
        <v>8</v>
      </c>
      <c r="C21" s="91" t="s">
        <v>22</v>
      </c>
      <c r="D21" s="107">
        <f>F21+H21+J21+L21+N21</f>
        <v>4</v>
      </c>
      <c r="E21" s="93">
        <v>20</v>
      </c>
      <c r="F21" s="94">
        <v>2</v>
      </c>
      <c r="G21" s="95">
        <v>14</v>
      </c>
      <c r="H21" s="94">
        <v>0</v>
      </c>
      <c r="I21" s="95">
        <v>24</v>
      </c>
      <c r="J21" s="94">
        <v>1</v>
      </c>
      <c r="K21" s="95">
        <v>0</v>
      </c>
      <c r="L21" s="94">
        <v>1</v>
      </c>
      <c r="M21" s="95">
        <v>6</v>
      </c>
      <c r="N21" s="94">
        <v>0</v>
      </c>
      <c r="S21" s="97">
        <f>V21/5</f>
        <v>12.8</v>
      </c>
      <c r="T21" s="97">
        <f>S21/3</f>
        <v>4.2666666666666666</v>
      </c>
      <c r="V21" s="65">
        <f t="shared" si="2"/>
        <v>64</v>
      </c>
    </row>
    <row r="22" spans="2:23" s="65" customFormat="1" ht="13.9" customHeight="1" thickBot="1">
      <c r="B22" s="98"/>
      <c r="C22" s="102"/>
      <c r="D22" s="103"/>
      <c r="E22" s="104"/>
      <c r="F22" s="104"/>
      <c r="G22" s="104"/>
      <c r="H22" s="104"/>
      <c r="I22" s="104"/>
      <c r="J22" s="104"/>
      <c r="S22" s="105"/>
      <c r="T22" s="105"/>
    </row>
    <row r="23" spans="2:23" s="65" customFormat="1" ht="13.9" customHeight="1" thickBot="1">
      <c r="B23" s="90">
        <v>7</v>
      </c>
      <c r="C23" s="91" t="s">
        <v>7</v>
      </c>
      <c r="D23" s="106">
        <f>F23+H23+J23+L23+N23</f>
        <v>2</v>
      </c>
      <c r="E23" s="93">
        <v>26</v>
      </c>
      <c r="F23" s="94">
        <v>2</v>
      </c>
      <c r="G23" s="95">
        <v>25</v>
      </c>
      <c r="H23" s="94">
        <v>0</v>
      </c>
      <c r="I23" s="95">
        <v>15</v>
      </c>
      <c r="J23" s="94">
        <v>0</v>
      </c>
      <c r="K23" s="95">
        <v>15</v>
      </c>
      <c r="L23" s="94">
        <v>0</v>
      </c>
      <c r="S23" s="97">
        <f>V23/4</f>
        <v>20.25</v>
      </c>
      <c r="T23" s="97">
        <f>S23/3</f>
        <v>6.75</v>
      </c>
      <c r="V23" s="65">
        <f t="shared" si="2"/>
        <v>81</v>
      </c>
    </row>
    <row r="24" spans="2:23" s="65" customFormat="1" ht="13.9" customHeight="1" thickBot="1">
      <c r="C24" s="99" t="s">
        <v>46</v>
      </c>
      <c r="D24" s="107">
        <f>F24+H24+J24+L24+N24</f>
        <v>6</v>
      </c>
      <c r="E24" s="93">
        <v>25</v>
      </c>
      <c r="F24" s="94">
        <v>0</v>
      </c>
      <c r="G24" s="95">
        <v>26</v>
      </c>
      <c r="H24" s="94">
        <v>2</v>
      </c>
      <c r="I24" s="95">
        <v>16</v>
      </c>
      <c r="J24" s="94">
        <v>2</v>
      </c>
      <c r="K24" s="95">
        <v>22</v>
      </c>
      <c r="L24" s="94">
        <v>2</v>
      </c>
      <c r="S24" s="97">
        <f>V24/4</f>
        <v>22.25</v>
      </c>
      <c r="T24" s="97">
        <f>S24/3</f>
        <v>7.416666666666667</v>
      </c>
      <c r="V24" s="65">
        <f t="shared" si="2"/>
        <v>89</v>
      </c>
    </row>
    <row r="25" spans="2:23" s="65" customFormat="1" ht="13.9" customHeight="1" thickBot="1">
      <c r="B25" s="98"/>
      <c r="C25" s="102"/>
      <c r="D25" s="103"/>
      <c r="E25" s="104"/>
      <c r="F25" s="104"/>
      <c r="G25" s="104"/>
      <c r="H25" s="104"/>
      <c r="I25" s="104"/>
      <c r="J25" s="104"/>
      <c r="S25" s="105"/>
      <c r="T25" s="105"/>
    </row>
    <row r="26" spans="2:23" s="65" customFormat="1" ht="13.9" customHeight="1">
      <c r="B26" s="90">
        <v>6</v>
      </c>
      <c r="C26" s="91" t="s">
        <v>46</v>
      </c>
      <c r="D26" s="107">
        <f>F26+H26+J26+L26+N26</f>
        <v>2</v>
      </c>
      <c r="E26" s="93">
        <v>23</v>
      </c>
      <c r="F26" s="94">
        <v>2</v>
      </c>
      <c r="G26" s="95">
        <v>13</v>
      </c>
      <c r="H26" s="94">
        <v>0</v>
      </c>
      <c r="I26" s="95">
        <v>17</v>
      </c>
      <c r="J26" s="94">
        <v>0</v>
      </c>
      <c r="K26" s="95">
        <v>13</v>
      </c>
      <c r="L26" s="94">
        <v>0</v>
      </c>
      <c r="S26" s="97">
        <f>V26/4</f>
        <v>16.5</v>
      </c>
      <c r="T26" s="97">
        <f>S26/3</f>
        <v>5.5</v>
      </c>
      <c r="V26" s="65">
        <f t="shared" si="2"/>
        <v>66</v>
      </c>
    </row>
    <row r="27" spans="2:23" ht="15" customHeight="1" thickBot="1">
      <c r="B27" s="98"/>
      <c r="C27" s="108" t="s">
        <v>30</v>
      </c>
      <c r="D27" s="106">
        <f>F27+H27+J27+L27+N27</f>
        <v>6</v>
      </c>
      <c r="E27" s="93">
        <v>22</v>
      </c>
      <c r="F27" s="94">
        <v>0</v>
      </c>
      <c r="G27" s="95">
        <v>23</v>
      </c>
      <c r="H27" s="94">
        <v>2</v>
      </c>
      <c r="I27" s="95">
        <v>23</v>
      </c>
      <c r="J27" s="94">
        <v>2</v>
      </c>
      <c r="K27" s="95">
        <v>16</v>
      </c>
      <c r="L27" s="94">
        <v>2</v>
      </c>
      <c r="M27" s="65"/>
      <c r="N27" s="65"/>
      <c r="O27" s="65"/>
      <c r="P27" s="65"/>
      <c r="Q27" s="65"/>
      <c r="S27" s="97">
        <f>V27/4</f>
        <v>21</v>
      </c>
      <c r="T27" s="97">
        <f>S27/3</f>
        <v>7</v>
      </c>
      <c r="V27" s="65">
        <f t="shared" si="2"/>
        <v>84</v>
      </c>
    </row>
    <row r="28" spans="2:23" ht="16.5" thickBot="1">
      <c r="B28" s="98"/>
      <c r="C28" s="102"/>
      <c r="D28" s="103"/>
      <c r="E28" s="104"/>
      <c r="F28" s="104"/>
      <c r="G28" s="104"/>
      <c r="H28" s="104"/>
      <c r="I28" s="104"/>
      <c r="J28" s="104"/>
      <c r="K28" s="65"/>
      <c r="L28" s="65"/>
      <c r="M28" s="65"/>
      <c r="N28" s="65"/>
      <c r="O28" s="65"/>
      <c r="P28" s="65"/>
      <c r="Q28" s="65"/>
      <c r="S28" s="105"/>
      <c r="T28" s="105"/>
      <c r="V28" s="65"/>
    </row>
    <row r="29" spans="2:23" ht="15.75">
      <c r="B29" s="90">
        <v>5</v>
      </c>
      <c r="C29" s="91" t="s">
        <v>30</v>
      </c>
      <c r="D29" s="92">
        <f>F29+H29+J29+L29+N29</f>
        <v>2</v>
      </c>
      <c r="E29" s="93">
        <v>23</v>
      </c>
      <c r="F29" s="94">
        <v>0</v>
      </c>
      <c r="G29" s="95">
        <v>18</v>
      </c>
      <c r="H29" s="94">
        <v>0</v>
      </c>
      <c r="I29" s="95">
        <v>24</v>
      </c>
      <c r="J29" s="94">
        <v>2</v>
      </c>
      <c r="K29" s="95">
        <v>16</v>
      </c>
      <c r="L29" s="94">
        <v>0</v>
      </c>
      <c r="S29" s="97">
        <f>V29/4</f>
        <v>20.25</v>
      </c>
      <c r="T29" s="97">
        <f>S29/3</f>
        <v>6.75</v>
      </c>
      <c r="V29" s="65">
        <f t="shared" si="2"/>
        <v>81</v>
      </c>
    </row>
    <row r="30" spans="2:23" ht="16.5" thickBot="1">
      <c r="B30" s="98"/>
      <c r="C30" s="99" t="s">
        <v>10</v>
      </c>
      <c r="D30" s="100">
        <f>F30+H30+J30+L30+N30</f>
        <v>6</v>
      </c>
      <c r="E30" s="109">
        <v>25</v>
      </c>
      <c r="F30" s="110">
        <v>2</v>
      </c>
      <c r="G30" s="111">
        <v>24</v>
      </c>
      <c r="H30" s="94">
        <v>2</v>
      </c>
      <c r="I30" s="111">
        <v>22</v>
      </c>
      <c r="J30" s="94">
        <v>0</v>
      </c>
      <c r="K30" s="111">
        <v>26</v>
      </c>
      <c r="L30" s="112">
        <v>2</v>
      </c>
      <c r="M30" s="113"/>
      <c r="N30" s="114"/>
      <c r="S30" s="97">
        <f>V30/4</f>
        <v>24.25</v>
      </c>
      <c r="T30" s="97">
        <f>S30/3</f>
        <v>8.0833333333333339</v>
      </c>
      <c r="V30" s="65">
        <f t="shared" si="2"/>
        <v>97</v>
      </c>
    </row>
    <row r="31" spans="2:23" ht="16.5" thickBot="1">
      <c r="B31" s="98"/>
      <c r="C31" s="115"/>
      <c r="D31" s="103"/>
      <c r="E31" s="104"/>
      <c r="F31" s="104"/>
      <c r="G31" s="104"/>
      <c r="H31" s="104"/>
      <c r="I31" s="104"/>
      <c r="J31" s="104"/>
      <c r="K31" s="104"/>
      <c r="L31" s="104"/>
      <c r="M31" s="116"/>
      <c r="N31" s="116"/>
      <c r="P31" s="114"/>
      <c r="S31" s="105"/>
      <c r="T31" s="105"/>
      <c r="V31" s="65"/>
    </row>
    <row r="32" spans="2:23" ht="15.75">
      <c r="B32" s="90">
        <v>4</v>
      </c>
      <c r="C32" s="91" t="s">
        <v>10</v>
      </c>
      <c r="D32" s="92">
        <f>F32+H32+J32+L32+N32</f>
        <v>5</v>
      </c>
      <c r="E32" s="93">
        <v>21</v>
      </c>
      <c r="F32" s="94">
        <v>1</v>
      </c>
      <c r="G32" s="117">
        <v>14</v>
      </c>
      <c r="H32" s="94">
        <v>0</v>
      </c>
      <c r="I32" s="95">
        <v>26</v>
      </c>
      <c r="J32" s="94">
        <v>2</v>
      </c>
      <c r="K32" s="111">
        <v>8</v>
      </c>
      <c r="L32" s="110">
        <v>0</v>
      </c>
      <c r="M32" s="111">
        <v>29</v>
      </c>
      <c r="N32" s="110">
        <v>2</v>
      </c>
      <c r="O32" s="56">
        <v>9</v>
      </c>
      <c r="S32" s="97">
        <f>V32/5</f>
        <v>19.600000000000001</v>
      </c>
      <c r="T32" s="97">
        <f>S32/3</f>
        <v>6.5333333333333341</v>
      </c>
      <c r="V32" s="65">
        <f t="shared" si="2"/>
        <v>98</v>
      </c>
    </row>
    <row r="33" spans="2:22" ht="16.5" thickBot="1">
      <c r="C33" s="99" t="s">
        <v>31</v>
      </c>
      <c r="D33" s="100">
        <f>F33+H33+J33+L33+N33</f>
        <v>5</v>
      </c>
      <c r="E33" s="118">
        <v>21</v>
      </c>
      <c r="F33" s="119">
        <v>1</v>
      </c>
      <c r="G33" s="120">
        <v>25</v>
      </c>
      <c r="H33" s="121">
        <v>2</v>
      </c>
      <c r="I33" s="122">
        <v>24</v>
      </c>
      <c r="J33" s="121">
        <v>0</v>
      </c>
      <c r="K33" s="123">
        <v>24</v>
      </c>
      <c r="L33" s="119">
        <v>2</v>
      </c>
      <c r="M33" s="123">
        <v>13</v>
      </c>
      <c r="N33" s="119">
        <v>0</v>
      </c>
      <c r="O33" s="56">
        <v>16</v>
      </c>
      <c r="Q33" s="114"/>
      <c r="S33" s="97">
        <f>V33/5</f>
        <v>21.4</v>
      </c>
      <c r="T33" s="97">
        <f>S33/3</f>
        <v>7.1333333333333329</v>
      </c>
      <c r="V33" s="65">
        <f t="shared" si="2"/>
        <v>107</v>
      </c>
    </row>
    <row r="34" spans="2:22" ht="16.5" thickBot="1">
      <c r="B34" s="98"/>
      <c r="C34" s="115"/>
      <c r="D34" s="103"/>
      <c r="E34" s="104"/>
      <c r="F34" s="104"/>
      <c r="G34" s="104"/>
      <c r="H34" s="104"/>
      <c r="I34" s="104"/>
      <c r="J34" s="104"/>
      <c r="K34" s="124"/>
      <c r="L34" s="124"/>
      <c r="M34" s="124"/>
      <c r="N34" s="124"/>
      <c r="S34" s="105"/>
      <c r="T34" s="105"/>
      <c r="V34" s="65"/>
    </row>
    <row r="35" spans="2:22" ht="15.75">
      <c r="B35" s="90">
        <v>3</v>
      </c>
      <c r="C35" s="91" t="s">
        <v>31</v>
      </c>
      <c r="D35" s="92">
        <f>F35+H35+J35+L35+N35</f>
        <v>4</v>
      </c>
      <c r="E35" s="125">
        <v>23</v>
      </c>
      <c r="F35" s="126">
        <v>2</v>
      </c>
      <c r="G35" s="127">
        <v>24</v>
      </c>
      <c r="H35" s="128">
        <v>0</v>
      </c>
      <c r="I35" s="127">
        <v>22</v>
      </c>
      <c r="J35" s="128">
        <v>0</v>
      </c>
      <c r="K35" s="111">
        <v>25</v>
      </c>
      <c r="L35" s="94">
        <v>2</v>
      </c>
      <c r="M35" s="111">
        <v>15</v>
      </c>
      <c r="N35" s="94">
        <v>0</v>
      </c>
      <c r="S35" s="97">
        <f>V35/5</f>
        <v>21.8</v>
      </c>
      <c r="T35" s="97">
        <f>S35/3</f>
        <v>7.2666666666666666</v>
      </c>
      <c r="V35" s="65">
        <f t="shared" si="2"/>
        <v>109</v>
      </c>
    </row>
    <row r="36" spans="2:22" ht="16.5" thickBot="1">
      <c r="B36" s="98"/>
      <c r="C36" s="99" t="s">
        <v>29</v>
      </c>
      <c r="D36" s="100">
        <f>F36+H36+J36+L36+N36</f>
        <v>6</v>
      </c>
      <c r="E36" s="109">
        <v>22</v>
      </c>
      <c r="F36" s="110">
        <v>0</v>
      </c>
      <c r="G36" s="111">
        <v>25</v>
      </c>
      <c r="H36" s="94">
        <v>2</v>
      </c>
      <c r="I36" s="111">
        <v>23</v>
      </c>
      <c r="J36" s="94">
        <v>2</v>
      </c>
      <c r="K36" s="111">
        <v>23</v>
      </c>
      <c r="L36" s="94">
        <v>0</v>
      </c>
      <c r="M36" s="111">
        <v>24</v>
      </c>
      <c r="N36" s="94">
        <v>2</v>
      </c>
      <c r="S36" s="97">
        <f>V36/5</f>
        <v>23.4</v>
      </c>
      <c r="T36" s="97">
        <f>S36/3</f>
        <v>7.8</v>
      </c>
      <c r="V36" s="65">
        <f t="shared" si="2"/>
        <v>117</v>
      </c>
    </row>
    <row r="37" spans="2:22" ht="16.5" thickBot="1">
      <c r="B37" s="98"/>
      <c r="C37" s="115"/>
      <c r="D37" s="103"/>
      <c r="E37" s="104"/>
      <c r="F37" s="104"/>
      <c r="G37" s="104"/>
      <c r="H37" s="104"/>
      <c r="I37" s="104"/>
      <c r="J37" s="104"/>
      <c r="K37" s="129"/>
      <c r="L37" s="129"/>
      <c r="M37" s="129"/>
      <c r="N37" s="129"/>
      <c r="S37" s="105"/>
      <c r="T37" s="105"/>
      <c r="V37" s="65"/>
    </row>
    <row r="38" spans="2:22" ht="15.75">
      <c r="B38" s="130">
        <v>2</v>
      </c>
      <c r="C38" s="91" t="s">
        <v>29</v>
      </c>
      <c r="D38" s="92">
        <f>F38+H38+J38+L38+N38</f>
        <v>0</v>
      </c>
      <c r="E38" s="125">
        <v>6</v>
      </c>
      <c r="F38" s="126">
        <v>0</v>
      </c>
      <c r="G38" s="127">
        <v>16</v>
      </c>
      <c r="H38" s="128">
        <v>0</v>
      </c>
      <c r="I38" s="127">
        <v>12</v>
      </c>
      <c r="J38" s="131">
        <v>0</v>
      </c>
      <c r="K38" s="132"/>
      <c r="L38" s="133"/>
      <c r="M38" s="134"/>
      <c r="N38" s="134"/>
      <c r="O38" s="134"/>
      <c r="S38" s="97">
        <f>V38/3</f>
        <v>11.333333333333334</v>
      </c>
      <c r="T38" s="97">
        <f>S38/3</f>
        <v>3.7777777777777781</v>
      </c>
      <c r="V38" s="65">
        <f t="shared" si="2"/>
        <v>34</v>
      </c>
    </row>
    <row r="39" spans="2:22" ht="16.5" thickBot="1">
      <c r="C39" s="99" t="s">
        <v>32</v>
      </c>
      <c r="D39" s="100">
        <f>F39+H39+J39+L39+N39</f>
        <v>6</v>
      </c>
      <c r="E39" s="109">
        <v>29</v>
      </c>
      <c r="F39" s="110">
        <v>2</v>
      </c>
      <c r="G39" s="111">
        <v>27</v>
      </c>
      <c r="H39" s="94">
        <v>2</v>
      </c>
      <c r="I39" s="111">
        <v>27</v>
      </c>
      <c r="J39" s="110">
        <v>2</v>
      </c>
      <c r="K39" s="134"/>
      <c r="L39" s="134"/>
      <c r="M39" s="134"/>
      <c r="N39" s="134"/>
      <c r="O39" s="134"/>
      <c r="S39" s="97">
        <f>V39/3</f>
        <v>27.666666666666668</v>
      </c>
      <c r="T39" s="97">
        <f>S39/3</f>
        <v>9.2222222222222232</v>
      </c>
      <c r="V39" s="65">
        <f t="shared" si="2"/>
        <v>83</v>
      </c>
    </row>
    <row r="40" spans="2:22" ht="15">
      <c r="B40" s="98"/>
      <c r="M40" s="114"/>
      <c r="N40" s="114"/>
    </row>
    <row r="41" spans="2:22" ht="15">
      <c r="B41" s="130">
        <v>1</v>
      </c>
      <c r="C41" s="71" t="s">
        <v>32</v>
      </c>
      <c r="N41" s="114"/>
    </row>
    <row r="42" spans="2:22" ht="15">
      <c r="B42" s="98"/>
    </row>
    <row r="44" spans="2:22">
      <c r="U44" s="135"/>
    </row>
  </sheetData>
  <sheetProtection selectLockedCells="1" selectUnlockedCells="1"/>
  <mergeCells count="27">
    <mergeCell ref="Y2:Y3"/>
    <mergeCell ref="AA2:AA3"/>
    <mergeCell ref="AB2:AB3"/>
    <mergeCell ref="S14:S16"/>
    <mergeCell ref="T14:T16"/>
    <mergeCell ref="P2:P3"/>
    <mergeCell ref="Q2:Q3"/>
    <mergeCell ref="R2:R3"/>
    <mergeCell ref="V2:V3"/>
    <mergeCell ref="W2:W3"/>
    <mergeCell ref="X2:X3"/>
    <mergeCell ref="J2:J3"/>
    <mergeCell ref="K2:K3"/>
    <mergeCell ref="L2:L3"/>
    <mergeCell ref="M2:M3"/>
    <mergeCell ref="N2:N3"/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 t="s">
        <v>65</v>
      </c>
      <c r="Y1" s="22" t="s">
        <v>64</v>
      </c>
      <c r="Z1" s="55" t="s">
        <v>25</v>
      </c>
      <c r="AA1" s="55"/>
      <c r="AB1" s="55"/>
      <c r="AC1" s="55"/>
      <c r="AD1" s="20" t="s">
        <v>28</v>
      </c>
      <c r="AE1" s="48">
        <v>650</v>
      </c>
    </row>
    <row r="2" spans="1:31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7">
        <v>0</v>
      </c>
      <c r="T2" s="47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8</v>
      </c>
      <c r="E3" s="13">
        <f t="shared" ref="E3:E11" si="0">SUM(F3:R3)</f>
        <v>497</v>
      </c>
      <c r="F3" s="17">
        <v>35</v>
      </c>
      <c r="G3" s="17">
        <v>41</v>
      </c>
      <c r="H3" s="17">
        <v>43</v>
      </c>
      <c r="I3" s="17">
        <v>41</v>
      </c>
      <c r="J3" s="17">
        <v>38</v>
      </c>
      <c r="K3" s="17">
        <v>38</v>
      </c>
      <c r="L3" s="17">
        <v>36</v>
      </c>
      <c r="M3" s="17">
        <v>41</v>
      </c>
      <c r="N3" s="17">
        <v>39</v>
      </c>
      <c r="O3" s="17">
        <v>37</v>
      </c>
      <c r="P3" s="17">
        <v>34</v>
      </c>
      <c r="Q3" s="17">
        <v>31</v>
      </c>
      <c r="R3" s="17">
        <f>SUM(S3:W3)</f>
        <v>43</v>
      </c>
      <c r="S3" s="17">
        <v>8</v>
      </c>
      <c r="T3" s="17">
        <v>8</v>
      </c>
      <c r="U3" s="17">
        <v>8</v>
      </c>
      <c r="V3" s="17">
        <v>9</v>
      </c>
      <c r="W3" s="17">
        <v>10</v>
      </c>
      <c r="X3" s="44">
        <f t="shared" ref="X3:X11" si="1">E3/13</f>
        <v>38.230769230769234</v>
      </c>
      <c r="Y3" s="44">
        <f t="shared" ref="Y3:Y11" si="2">X3/5</f>
        <v>7.6461538461538465</v>
      </c>
      <c r="AD3">
        <f t="shared" ref="AD3:AD7" si="3">E3-$AE$1</f>
        <v>-153</v>
      </c>
      <c r="AE3" s="19">
        <f t="shared" ref="AE3:AE7" si="4">E3/$AE$1</f>
        <v>0.76461538461538459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453</v>
      </c>
      <c r="F4" s="14">
        <v>37</v>
      </c>
      <c r="G4" s="14">
        <v>41</v>
      </c>
      <c r="H4" s="14">
        <v>40</v>
      </c>
      <c r="I4" s="14">
        <v>41</v>
      </c>
      <c r="J4" s="14">
        <v>37</v>
      </c>
      <c r="K4" s="14">
        <v>33</v>
      </c>
      <c r="L4" s="14">
        <v>38</v>
      </c>
      <c r="M4" s="14">
        <v>33</v>
      </c>
      <c r="N4" s="14">
        <v>34</v>
      </c>
      <c r="O4" s="14">
        <v>30</v>
      </c>
      <c r="P4" s="14">
        <v>29</v>
      </c>
      <c r="Q4" s="14">
        <v>30</v>
      </c>
      <c r="R4" s="14">
        <f t="shared" ref="R4:R11" si="5">SUM(S4:W4)</f>
        <v>30</v>
      </c>
      <c r="S4" s="14">
        <v>8</v>
      </c>
      <c r="T4" s="14">
        <v>8</v>
      </c>
      <c r="U4" s="14">
        <v>8</v>
      </c>
      <c r="V4" s="14">
        <v>6</v>
      </c>
      <c r="W4" s="14"/>
      <c r="X4" s="44">
        <f t="shared" si="1"/>
        <v>34.846153846153847</v>
      </c>
      <c r="Y4" s="44">
        <f t="shared" si="2"/>
        <v>6.9692307692307693</v>
      </c>
      <c r="Z4">
        <f>E3-E4</f>
        <v>44</v>
      </c>
      <c r="AA4" s="19">
        <f t="shared" ref="AA4:AA7" si="6">E4/E3</f>
        <v>0.91146881287726356</v>
      </c>
      <c r="AB4">
        <f t="shared" ref="AB4:AB7" si="7">E4-E$3</f>
        <v>-44</v>
      </c>
      <c r="AC4" s="19">
        <f t="shared" ref="AC4:AC7" si="8">E4/E$3</f>
        <v>0.91146881287726356</v>
      </c>
      <c r="AD4">
        <f t="shared" si="3"/>
        <v>-197</v>
      </c>
      <c r="AE4" s="19">
        <f t="shared" si="4"/>
        <v>0.69692307692307698</v>
      </c>
    </row>
    <row r="5" spans="1:31">
      <c r="A5" s="9">
        <v>3</v>
      </c>
      <c r="B5" s="11" t="s">
        <v>46</v>
      </c>
      <c r="C5" s="12" t="s">
        <v>5</v>
      </c>
      <c r="D5" s="12" t="s">
        <v>9</v>
      </c>
      <c r="E5" s="13">
        <f t="shared" si="0"/>
        <v>414</v>
      </c>
      <c r="F5" s="17">
        <v>36</v>
      </c>
      <c r="G5" s="17">
        <v>31</v>
      </c>
      <c r="H5" s="17">
        <v>36</v>
      </c>
      <c r="I5" s="17">
        <v>40</v>
      </c>
      <c r="J5" s="17">
        <v>25</v>
      </c>
      <c r="K5" s="17">
        <v>33</v>
      </c>
      <c r="L5" s="17">
        <v>37</v>
      </c>
      <c r="M5" s="17">
        <v>21</v>
      </c>
      <c r="N5" s="17">
        <v>28</v>
      </c>
      <c r="O5" s="17">
        <v>27</v>
      </c>
      <c r="P5" s="17">
        <v>32</v>
      </c>
      <c r="Q5" s="17">
        <v>29</v>
      </c>
      <c r="R5" s="17">
        <f t="shared" si="5"/>
        <v>39</v>
      </c>
      <c r="S5" s="17">
        <v>7</v>
      </c>
      <c r="T5" s="17">
        <v>9</v>
      </c>
      <c r="U5" s="17">
        <v>6</v>
      </c>
      <c r="V5" s="17">
        <v>8</v>
      </c>
      <c r="W5" s="17">
        <v>9</v>
      </c>
      <c r="X5" s="44">
        <f t="shared" si="1"/>
        <v>31.846153846153847</v>
      </c>
      <c r="Y5" s="44">
        <f t="shared" si="2"/>
        <v>6.3692307692307697</v>
      </c>
      <c r="Z5">
        <f t="shared" ref="Z5:Z10" si="9">E4-E5</f>
        <v>39</v>
      </c>
      <c r="AA5" s="19">
        <f t="shared" si="6"/>
        <v>0.91390728476821192</v>
      </c>
      <c r="AB5">
        <f t="shared" si="7"/>
        <v>-83</v>
      </c>
      <c r="AC5" s="19">
        <f t="shared" si="8"/>
        <v>0.83299798792756541</v>
      </c>
      <c r="AD5">
        <f t="shared" si="3"/>
        <v>-236</v>
      </c>
      <c r="AE5" s="19">
        <f t="shared" si="4"/>
        <v>0.63692307692307693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392</v>
      </c>
      <c r="F6" s="14">
        <v>31</v>
      </c>
      <c r="G6" s="14">
        <v>29</v>
      </c>
      <c r="H6" s="14">
        <v>39</v>
      </c>
      <c r="I6" s="14">
        <v>32</v>
      </c>
      <c r="J6" s="14">
        <v>25</v>
      </c>
      <c r="K6" s="14">
        <v>37</v>
      </c>
      <c r="L6" s="14">
        <v>30</v>
      </c>
      <c r="M6" s="14">
        <v>26</v>
      </c>
      <c r="N6" s="14">
        <v>24</v>
      </c>
      <c r="O6" s="14">
        <v>32</v>
      </c>
      <c r="P6" s="14">
        <v>38</v>
      </c>
      <c r="Q6" s="14">
        <v>23</v>
      </c>
      <c r="R6" s="14">
        <f t="shared" si="5"/>
        <v>26</v>
      </c>
      <c r="S6" s="14">
        <v>8</v>
      </c>
      <c r="T6" s="14">
        <v>9</v>
      </c>
      <c r="U6" s="14">
        <v>7</v>
      </c>
      <c r="V6" s="14">
        <v>2</v>
      </c>
      <c r="W6" s="14"/>
      <c r="X6" s="44">
        <f t="shared" si="1"/>
        <v>30.153846153846153</v>
      </c>
      <c r="Y6" s="44">
        <f t="shared" si="2"/>
        <v>6.0307692307692307</v>
      </c>
      <c r="Z6">
        <f t="shared" si="9"/>
        <v>22</v>
      </c>
      <c r="AA6" s="19">
        <f t="shared" si="6"/>
        <v>0.9468599033816425</v>
      </c>
      <c r="AB6">
        <f t="shared" si="7"/>
        <v>-105</v>
      </c>
      <c r="AC6" s="19">
        <f t="shared" si="8"/>
        <v>0.78873239436619713</v>
      </c>
      <c r="AD6">
        <f t="shared" si="3"/>
        <v>-258</v>
      </c>
      <c r="AE6" s="19">
        <f t="shared" si="4"/>
        <v>0.60307692307692307</v>
      </c>
    </row>
    <row r="7" spans="1:31">
      <c r="A7" s="9">
        <v>5</v>
      </c>
      <c r="B7" s="11" t="s">
        <v>66</v>
      </c>
      <c r="C7" s="12" t="s">
        <v>5</v>
      </c>
      <c r="D7" s="12" t="s">
        <v>8</v>
      </c>
      <c r="E7" s="13">
        <f t="shared" si="0"/>
        <v>372</v>
      </c>
      <c r="F7" s="17">
        <v>37</v>
      </c>
      <c r="G7" s="17">
        <v>35</v>
      </c>
      <c r="H7" s="17">
        <v>33</v>
      </c>
      <c r="I7" s="17">
        <v>41</v>
      </c>
      <c r="J7" s="17">
        <v>23</v>
      </c>
      <c r="K7" s="17">
        <v>33</v>
      </c>
      <c r="L7" s="17">
        <v>30</v>
      </c>
      <c r="M7" s="17">
        <v>32</v>
      </c>
      <c r="N7" s="17">
        <v>21</v>
      </c>
      <c r="O7" s="17">
        <v>29</v>
      </c>
      <c r="P7" s="17">
        <v>28</v>
      </c>
      <c r="Q7" s="17">
        <v>24</v>
      </c>
      <c r="R7" s="17">
        <f t="shared" si="5"/>
        <v>6</v>
      </c>
      <c r="S7" s="17">
        <v>6</v>
      </c>
      <c r="T7" s="17"/>
      <c r="U7" s="17"/>
      <c r="V7" s="17"/>
      <c r="W7" s="17"/>
      <c r="X7" s="44">
        <f t="shared" si="1"/>
        <v>28.615384615384617</v>
      </c>
      <c r="Y7" s="44">
        <f t="shared" si="2"/>
        <v>5.7230769230769232</v>
      </c>
      <c r="Z7">
        <f t="shared" si="9"/>
        <v>20</v>
      </c>
      <c r="AA7" s="19">
        <f t="shared" si="6"/>
        <v>0.94897959183673475</v>
      </c>
      <c r="AB7">
        <f t="shared" si="7"/>
        <v>-125</v>
      </c>
      <c r="AC7" s="19">
        <f t="shared" si="8"/>
        <v>0.74849094567404428</v>
      </c>
      <c r="AD7">
        <f t="shared" si="3"/>
        <v>-278</v>
      </c>
      <c r="AE7" s="19">
        <f t="shared" si="4"/>
        <v>0.5723076923076923</v>
      </c>
    </row>
    <row r="8" spans="1:31">
      <c r="A8" s="9">
        <v>6</v>
      </c>
      <c r="B8" s="11" t="s">
        <v>22</v>
      </c>
      <c r="C8" s="12" t="s">
        <v>5</v>
      </c>
      <c r="D8" s="12" t="s">
        <v>9</v>
      </c>
      <c r="E8" s="13">
        <f t="shared" si="0"/>
        <v>306</v>
      </c>
      <c r="F8" s="18">
        <v>31</v>
      </c>
      <c r="G8" s="18">
        <v>29</v>
      </c>
      <c r="H8" s="18">
        <v>32</v>
      </c>
      <c r="I8" s="18">
        <v>26</v>
      </c>
      <c r="J8" s="18">
        <v>20</v>
      </c>
      <c r="K8" s="18">
        <v>26</v>
      </c>
      <c r="L8" s="18">
        <v>24</v>
      </c>
      <c r="M8" s="18">
        <v>25</v>
      </c>
      <c r="N8" s="18">
        <v>24</v>
      </c>
      <c r="O8" s="18">
        <v>13</v>
      </c>
      <c r="P8" s="18">
        <v>20</v>
      </c>
      <c r="Q8" s="18">
        <v>16</v>
      </c>
      <c r="R8" s="18">
        <f t="shared" si="5"/>
        <v>20</v>
      </c>
      <c r="S8" s="18">
        <v>7</v>
      </c>
      <c r="T8" s="18">
        <v>3</v>
      </c>
      <c r="U8" s="18">
        <v>6</v>
      </c>
      <c r="V8" s="18">
        <v>4</v>
      </c>
      <c r="W8" s="18"/>
      <c r="X8" s="44">
        <f t="shared" si="1"/>
        <v>23.53846153846154</v>
      </c>
      <c r="Y8" s="44">
        <f t="shared" si="2"/>
        <v>4.7076923076923078</v>
      </c>
      <c r="Z8">
        <f t="shared" si="9"/>
        <v>66</v>
      </c>
      <c r="AA8" s="19">
        <f>E8/E7</f>
        <v>0.82258064516129037</v>
      </c>
      <c r="AB8">
        <f>E8-E$3</f>
        <v>-191</v>
      </c>
      <c r="AC8" s="19">
        <f>E8/E$3</f>
        <v>0.61569416498993967</v>
      </c>
      <c r="AD8">
        <f>E8-$AE$1</f>
        <v>-344</v>
      </c>
      <c r="AE8" s="19">
        <f>E8/$AE$1</f>
        <v>0.47076923076923077</v>
      </c>
    </row>
    <row r="9" spans="1:31">
      <c r="A9" s="9">
        <v>7</v>
      </c>
      <c r="B9" s="24" t="s">
        <v>63</v>
      </c>
      <c r="C9" s="25" t="s">
        <v>5</v>
      </c>
      <c r="D9" s="25" t="s">
        <v>6</v>
      </c>
      <c r="E9" s="13">
        <f t="shared" si="0"/>
        <v>299</v>
      </c>
      <c r="F9" s="17">
        <v>26</v>
      </c>
      <c r="G9" s="17">
        <v>28</v>
      </c>
      <c r="H9" s="17">
        <v>39</v>
      </c>
      <c r="I9" s="17">
        <v>18</v>
      </c>
      <c r="J9" s="17">
        <v>24</v>
      </c>
      <c r="K9" s="17">
        <v>19</v>
      </c>
      <c r="L9" s="17">
        <v>12</v>
      </c>
      <c r="M9" s="17">
        <v>21</v>
      </c>
      <c r="N9" s="17">
        <v>8</v>
      </c>
      <c r="O9" s="17">
        <v>19</v>
      </c>
      <c r="P9" s="17">
        <v>26</v>
      </c>
      <c r="Q9" s="17">
        <v>21</v>
      </c>
      <c r="R9" s="17">
        <f t="shared" si="5"/>
        <v>38</v>
      </c>
      <c r="S9" s="17">
        <v>6</v>
      </c>
      <c r="T9" s="17">
        <v>9</v>
      </c>
      <c r="U9" s="17">
        <v>9</v>
      </c>
      <c r="V9" s="17">
        <v>7</v>
      </c>
      <c r="W9" s="17">
        <v>7</v>
      </c>
      <c r="X9" s="44">
        <f t="shared" si="1"/>
        <v>23</v>
      </c>
      <c r="Y9" s="44">
        <f t="shared" si="2"/>
        <v>4.5999999999999996</v>
      </c>
      <c r="Z9">
        <f t="shared" si="9"/>
        <v>7</v>
      </c>
      <c r="AA9" s="19">
        <f t="shared" ref="AA9:AA10" si="10">E9/E8</f>
        <v>0.97712418300653592</v>
      </c>
      <c r="AB9">
        <f t="shared" ref="AB9:AB10" si="11">E9-E$3</f>
        <v>-198</v>
      </c>
      <c r="AC9" s="19">
        <f t="shared" ref="AC9:AC10" si="12">E9/E$3</f>
        <v>0.60160965794768617</v>
      </c>
      <c r="AD9">
        <f t="shared" ref="AD9:AD10" si="13">E9-$AE$1</f>
        <v>-351</v>
      </c>
      <c r="AE9" s="19">
        <f t="shared" ref="AE9:AE10" si="14">E9/$AE$1</f>
        <v>0.46</v>
      </c>
    </row>
    <row r="10" spans="1:31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246</v>
      </c>
      <c r="F10" s="18">
        <v>31</v>
      </c>
      <c r="G10" s="18">
        <v>30</v>
      </c>
      <c r="H10" s="18">
        <v>19</v>
      </c>
      <c r="I10" s="18">
        <v>26</v>
      </c>
      <c r="J10" s="14">
        <v>23</v>
      </c>
      <c r="K10" s="14">
        <v>23</v>
      </c>
      <c r="L10" s="14">
        <v>18</v>
      </c>
      <c r="M10" s="14">
        <v>3</v>
      </c>
      <c r="N10" s="14">
        <v>16</v>
      </c>
      <c r="O10" s="14">
        <v>9</v>
      </c>
      <c r="P10" s="14">
        <v>13</v>
      </c>
      <c r="Q10" s="14">
        <v>9</v>
      </c>
      <c r="R10" s="14">
        <f t="shared" si="5"/>
        <v>26</v>
      </c>
      <c r="S10" s="14">
        <v>2</v>
      </c>
      <c r="T10" s="14">
        <v>6</v>
      </c>
      <c r="U10" s="14">
        <v>5</v>
      </c>
      <c r="V10" s="14">
        <v>8</v>
      </c>
      <c r="W10" s="14">
        <v>5</v>
      </c>
      <c r="X10" s="44">
        <f t="shared" si="1"/>
        <v>18.923076923076923</v>
      </c>
      <c r="Y10" s="44">
        <f t="shared" si="2"/>
        <v>3.7846153846153845</v>
      </c>
      <c r="Z10">
        <f t="shared" si="9"/>
        <v>53</v>
      </c>
      <c r="AA10" s="19">
        <f t="shared" si="10"/>
        <v>0.82274247491638797</v>
      </c>
      <c r="AB10">
        <f t="shared" si="11"/>
        <v>-251</v>
      </c>
      <c r="AC10" s="19">
        <f t="shared" si="12"/>
        <v>0.49496981891348091</v>
      </c>
      <c r="AD10">
        <f t="shared" si="13"/>
        <v>-404</v>
      </c>
      <c r="AE10" s="19">
        <f t="shared" si="14"/>
        <v>0.37846153846153846</v>
      </c>
    </row>
    <row r="11" spans="1:31">
      <c r="A11" s="9">
        <v>9</v>
      </c>
      <c r="B11" s="11" t="s">
        <v>7</v>
      </c>
      <c r="C11" s="10" t="s">
        <v>5</v>
      </c>
      <c r="D11" s="16" t="s">
        <v>8</v>
      </c>
      <c r="E11" s="13">
        <f t="shared" si="0"/>
        <v>13</v>
      </c>
      <c r="F11" s="17">
        <v>13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>
        <f t="shared" si="5"/>
        <v>0</v>
      </c>
      <c r="S11" s="17"/>
      <c r="T11" s="17"/>
      <c r="U11" s="17"/>
      <c r="V11" s="17"/>
      <c r="W11" s="17"/>
      <c r="X11" s="44">
        <f t="shared" si="1"/>
        <v>1</v>
      </c>
      <c r="Y11" s="44">
        <f t="shared" si="2"/>
        <v>0.2</v>
      </c>
      <c r="Z11">
        <f>E10-E11</f>
        <v>233</v>
      </c>
      <c r="AA11" s="19">
        <f>E11/E10</f>
        <v>5.2845528455284556E-2</v>
      </c>
      <c r="AB11">
        <f>E11-E$3</f>
        <v>-484</v>
      </c>
      <c r="AC11" s="19">
        <f>E11/E$3</f>
        <v>2.6156941649899398E-2</v>
      </c>
      <c r="AD11">
        <f>E11-$AE$1</f>
        <v>-637</v>
      </c>
      <c r="AE11" s="19">
        <f>E11/$AE$1</f>
        <v>0.02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35</v>
      </c>
      <c r="G16" s="2">
        <f>SUM($F3:G3)</f>
        <v>76</v>
      </c>
      <c r="H16" s="2">
        <f>SUM($F3:H3)</f>
        <v>119</v>
      </c>
      <c r="I16" s="2">
        <f>SUM($F3:I3)</f>
        <v>160</v>
      </c>
      <c r="J16" s="2">
        <f>SUM($F3:J3)</f>
        <v>198</v>
      </c>
      <c r="K16" s="2">
        <f>SUM($F3:K3)</f>
        <v>236</v>
      </c>
      <c r="L16" s="2">
        <f>SUM($F3:L3)</f>
        <v>272</v>
      </c>
      <c r="M16" s="2">
        <f>SUM($F3:M3)</f>
        <v>313</v>
      </c>
      <c r="N16" s="2">
        <f>SUM($F3:N3)</f>
        <v>352</v>
      </c>
      <c r="O16" s="2">
        <f>SUM($F3:O3)</f>
        <v>389</v>
      </c>
      <c r="P16" s="2">
        <f>SUM($F3:P3)</f>
        <v>423</v>
      </c>
      <c r="Q16" s="2">
        <f>SUM($F3:Q3)</f>
        <v>454</v>
      </c>
      <c r="R16" s="2">
        <f>SUM($F3:R3)</f>
        <v>497</v>
      </c>
    </row>
    <row r="17" spans="1:18">
      <c r="A17" s="5" t="s">
        <v>6</v>
      </c>
      <c r="B17" s="4" t="s">
        <v>16</v>
      </c>
      <c r="D17" s="2"/>
      <c r="F17" s="2">
        <f>SUM($F4:F4)</f>
        <v>37</v>
      </c>
      <c r="G17" s="2">
        <f>SUM($F4:G4)</f>
        <v>78</v>
      </c>
      <c r="H17" s="2">
        <f>SUM($F4:H4)</f>
        <v>118</v>
      </c>
      <c r="I17" s="2">
        <f>SUM($F4:I4)</f>
        <v>159</v>
      </c>
      <c r="J17" s="2">
        <f>SUM($F4:J4)</f>
        <v>196</v>
      </c>
      <c r="K17" s="2">
        <f>SUM($F4:K4)</f>
        <v>229</v>
      </c>
      <c r="L17" s="2">
        <f>SUM($F4:L4)</f>
        <v>267</v>
      </c>
      <c r="M17" s="2">
        <f>SUM($F4:M4)</f>
        <v>300</v>
      </c>
      <c r="N17" s="2">
        <f>SUM($F4:N4)</f>
        <v>334</v>
      </c>
      <c r="O17" s="2">
        <f>SUM($F4:O4)</f>
        <v>364</v>
      </c>
      <c r="P17" s="2">
        <f>SUM($F4:P4)</f>
        <v>393</v>
      </c>
      <c r="Q17" s="2">
        <f>SUM($F4:Q4)</f>
        <v>423</v>
      </c>
      <c r="R17" s="2">
        <f>SUM($F4:R4)</f>
        <v>453</v>
      </c>
    </row>
    <row r="18" spans="1:18">
      <c r="A18" s="5" t="s">
        <v>17</v>
      </c>
      <c r="B18" s="4" t="s">
        <v>18</v>
      </c>
      <c r="D18" s="2"/>
      <c r="F18" s="2">
        <f>SUM($F5:F5)</f>
        <v>36</v>
      </c>
      <c r="G18" s="2">
        <f>SUM($F5:G5)</f>
        <v>67</v>
      </c>
      <c r="H18" s="2">
        <f>SUM($F5:H5)</f>
        <v>103</v>
      </c>
      <c r="I18" s="2">
        <f>SUM($F5:I5)</f>
        <v>143</v>
      </c>
      <c r="J18" s="2">
        <f>SUM($F5:J5)</f>
        <v>168</v>
      </c>
      <c r="K18" s="2">
        <f>SUM($F5:K5)</f>
        <v>201</v>
      </c>
      <c r="L18" s="2">
        <f>SUM($F5:L5)</f>
        <v>238</v>
      </c>
      <c r="M18" s="2">
        <f>SUM($F5:M5)</f>
        <v>259</v>
      </c>
      <c r="N18" s="2">
        <f>SUM($F5:N5)</f>
        <v>287</v>
      </c>
      <c r="O18" s="2">
        <f>SUM($F5:O5)</f>
        <v>314</v>
      </c>
      <c r="P18" s="2">
        <f>SUM($F5:P5)</f>
        <v>346</v>
      </c>
      <c r="Q18" s="2">
        <f>SUM($F5:Q5)</f>
        <v>375</v>
      </c>
      <c r="R18" s="2">
        <f>SUM($F5:R5)</f>
        <v>414</v>
      </c>
    </row>
    <row r="19" spans="1:18">
      <c r="A19" s="5" t="s">
        <v>19</v>
      </c>
      <c r="B19" s="6" t="s">
        <v>20</v>
      </c>
      <c r="D19" s="2"/>
      <c r="F19" s="2">
        <f>SUM($F6:F6)</f>
        <v>31</v>
      </c>
      <c r="G19" s="2">
        <f>SUM($F6:G6)</f>
        <v>60</v>
      </c>
      <c r="H19" s="2">
        <f>SUM($F6:H6)</f>
        <v>99</v>
      </c>
      <c r="I19" s="2">
        <f>SUM($F6:I6)</f>
        <v>131</v>
      </c>
      <c r="J19" s="2">
        <f>SUM($F6:J6)</f>
        <v>156</v>
      </c>
      <c r="K19" s="2">
        <f>SUM($F6:K6)</f>
        <v>193</v>
      </c>
      <c r="L19" s="2">
        <f>SUM($F6:L6)</f>
        <v>223</v>
      </c>
      <c r="M19" s="2">
        <f>SUM($F6:M6)</f>
        <v>249</v>
      </c>
      <c r="N19" s="2">
        <f>SUM($F6:N6)</f>
        <v>273</v>
      </c>
      <c r="O19" s="2">
        <f>SUM($F6:O6)</f>
        <v>305</v>
      </c>
      <c r="P19" s="2">
        <f>SUM($F6:P6)</f>
        <v>343</v>
      </c>
      <c r="Q19" s="2">
        <f>SUM($F6:Q6)</f>
        <v>366</v>
      </c>
      <c r="R19" s="2">
        <f>SUM($F6:R6)</f>
        <v>392</v>
      </c>
    </row>
    <row r="20" spans="1:18">
      <c r="A20" s="7"/>
      <c r="D20" s="2"/>
      <c r="F20" s="2">
        <f>SUM($F7:F7)</f>
        <v>37</v>
      </c>
      <c r="G20" s="2">
        <f>SUM($F7:G7)</f>
        <v>72</v>
      </c>
      <c r="H20" s="2">
        <f>SUM($F7:H7)</f>
        <v>105</v>
      </c>
      <c r="I20" s="2">
        <f>SUM($F7:I7)</f>
        <v>146</v>
      </c>
      <c r="J20" s="2">
        <f>SUM($F7:J7)</f>
        <v>169</v>
      </c>
      <c r="K20" s="2">
        <f>SUM($F7:K7)</f>
        <v>202</v>
      </c>
      <c r="L20" s="2">
        <f>SUM($F7:L7)</f>
        <v>232</v>
      </c>
      <c r="M20" s="2">
        <f>SUM($F7:M7)</f>
        <v>264</v>
      </c>
      <c r="N20" s="2">
        <f>SUM($F7:N7)</f>
        <v>285</v>
      </c>
      <c r="O20" s="2">
        <f>SUM($F7:O7)</f>
        <v>314</v>
      </c>
      <c r="P20" s="2">
        <f>SUM($F7:P7)</f>
        <v>342</v>
      </c>
      <c r="Q20" s="2">
        <f>SUM($F7:Q7)</f>
        <v>366</v>
      </c>
      <c r="R20" s="2">
        <f>SUM($F7:R7)</f>
        <v>372</v>
      </c>
    </row>
    <row r="21" spans="1:18">
      <c r="A21" s="7"/>
      <c r="B21" s="4" t="s">
        <v>21</v>
      </c>
      <c r="D21" s="2"/>
      <c r="F21" s="2">
        <f>SUM($F8:F8)</f>
        <v>31</v>
      </c>
      <c r="G21" s="2">
        <f>SUM($F8:G8)</f>
        <v>60</v>
      </c>
      <c r="H21" s="2">
        <f>SUM($F8:H8)</f>
        <v>92</v>
      </c>
      <c r="I21" s="2">
        <f>SUM($F8:I8)</f>
        <v>118</v>
      </c>
      <c r="J21" s="2">
        <f>SUM($F8:J8)</f>
        <v>138</v>
      </c>
      <c r="K21" s="2">
        <f>SUM($F8:K8)</f>
        <v>164</v>
      </c>
      <c r="L21" s="2">
        <f>SUM($F8:L8)</f>
        <v>188</v>
      </c>
      <c r="M21" s="2">
        <f>SUM($F8:M8)</f>
        <v>213</v>
      </c>
      <c r="N21" s="2">
        <f>SUM($F8:N8)</f>
        <v>237</v>
      </c>
      <c r="O21" s="2">
        <f>SUM($F8:O8)</f>
        <v>250</v>
      </c>
      <c r="P21" s="2">
        <f>SUM($F8:P8)</f>
        <v>270</v>
      </c>
      <c r="Q21" s="2">
        <f>SUM($F8:Q8)</f>
        <v>286</v>
      </c>
      <c r="R21" s="2">
        <f>SUM($F8:R8)</f>
        <v>306</v>
      </c>
    </row>
    <row r="22" spans="1:18">
      <c r="F22" s="2">
        <f>SUM($F9:F9)</f>
        <v>26</v>
      </c>
      <c r="G22" s="2">
        <f>SUM($F9:G9)</f>
        <v>54</v>
      </c>
      <c r="H22" s="2">
        <f>SUM($F9:H9)</f>
        <v>93</v>
      </c>
      <c r="I22" s="2">
        <f>SUM($F9:I9)</f>
        <v>111</v>
      </c>
      <c r="J22" s="2">
        <f>SUM($F9:J9)</f>
        <v>135</v>
      </c>
      <c r="K22" s="2">
        <f>SUM($F9:K9)</f>
        <v>154</v>
      </c>
      <c r="L22" s="2">
        <f>SUM($F9:L9)</f>
        <v>166</v>
      </c>
      <c r="M22" s="2">
        <f>SUM($F9:M9)</f>
        <v>187</v>
      </c>
      <c r="N22" s="2">
        <f>SUM($F9:N9)</f>
        <v>195</v>
      </c>
      <c r="O22" s="2">
        <f>SUM($F9:O9)</f>
        <v>214</v>
      </c>
      <c r="P22" s="2">
        <f>SUM($F9:P9)</f>
        <v>240</v>
      </c>
      <c r="Q22" s="2">
        <f>SUM($F9:Q9)</f>
        <v>261</v>
      </c>
      <c r="R22" s="2">
        <f>SUM($F9:R9)</f>
        <v>299</v>
      </c>
    </row>
    <row r="23" spans="1:18">
      <c r="F23" s="2">
        <f>SUM($F10:F10)</f>
        <v>31</v>
      </c>
      <c r="G23" s="2">
        <f>SUM($F10:G10)</f>
        <v>61</v>
      </c>
      <c r="H23" s="2">
        <f>SUM($F10:H10)</f>
        <v>80</v>
      </c>
      <c r="I23" s="2">
        <f>SUM($F10:I10)</f>
        <v>106</v>
      </c>
      <c r="J23" s="2">
        <f>SUM($F10:J10)</f>
        <v>129</v>
      </c>
      <c r="K23" s="2">
        <f>SUM($F10:K10)</f>
        <v>152</v>
      </c>
      <c r="L23" s="2">
        <f>SUM($F10:L10)</f>
        <v>170</v>
      </c>
      <c r="M23" s="2">
        <f>SUM($F10:M10)</f>
        <v>173</v>
      </c>
      <c r="N23" s="2">
        <f>SUM($F10:N10)</f>
        <v>189</v>
      </c>
      <c r="O23" s="2">
        <f>SUM($F10:O10)</f>
        <v>198</v>
      </c>
      <c r="P23" s="2">
        <f>SUM($F10:P10)</f>
        <v>211</v>
      </c>
      <c r="Q23" s="2">
        <f>SUM($F10:Q10)</f>
        <v>220</v>
      </c>
      <c r="R23" s="2">
        <f>SUM($F10:R10)</f>
        <v>246</v>
      </c>
    </row>
    <row r="24" spans="1:18">
      <c r="F24" s="2">
        <f>SUM($F11:F11)</f>
        <v>13</v>
      </c>
      <c r="G24" s="2">
        <f>SUM($F11:G11)</f>
        <v>13</v>
      </c>
      <c r="H24" s="2">
        <f>SUM($F11:H11)</f>
        <v>13</v>
      </c>
      <c r="I24" s="2">
        <f>SUM($F11:I11)</f>
        <v>13</v>
      </c>
      <c r="J24" s="2">
        <f>SUM($F11:J11)</f>
        <v>13</v>
      </c>
      <c r="K24" s="2">
        <f>SUM($F11:K11)</f>
        <v>13</v>
      </c>
      <c r="L24" s="2">
        <f>SUM($F11:L11)</f>
        <v>13</v>
      </c>
      <c r="M24" s="2">
        <f>SUM($F11:M11)</f>
        <v>13</v>
      </c>
      <c r="N24" s="2">
        <f>SUM($F11:N11)</f>
        <v>13</v>
      </c>
      <c r="O24" s="2">
        <f>SUM($F11:O11)</f>
        <v>13</v>
      </c>
      <c r="P24" s="2">
        <f>SUM($F11:P11)</f>
        <v>13</v>
      </c>
      <c r="Q24" s="2">
        <f>SUM($F11:Q11)</f>
        <v>13</v>
      </c>
      <c r="R24" s="2">
        <f>SUM($F11:R11)</f>
        <v>13</v>
      </c>
    </row>
    <row r="25" spans="1:18">
      <c r="F25" s="2">
        <f t="shared" ref="F25:R25" si="15">MAX(F16:F24)</f>
        <v>37</v>
      </c>
      <c r="G25" s="2">
        <f t="shared" si="15"/>
        <v>78</v>
      </c>
      <c r="H25" s="2">
        <f t="shared" si="15"/>
        <v>119</v>
      </c>
      <c r="I25" s="2">
        <f t="shared" si="15"/>
        <v>160</v>
      </c>
      <c r="J25" s="2">
        <f t="shared" si="15"/>
        <v>198</v>
      </c>
      <c r="K25" s="2">
        <f t="shared" si="15"/>
        <v>236</v>
      </c>
      <c r="L25" s="2">
        <f t="shared" si="15"/>
        <v>272</v>
      </c>
      <c r="M25" s="2">
        <f t="shared" si="15"/>
        <v>313</v>
      </c>
      <c r="N25" s="2">
        <f t="shared" si="15"/>
        <v>352</v>
      </c>
      <c r="O25" s="2">
        <f t="shared" si="15"/>
        <v>389</v>
      </c>
      <c r="P25" s="2">
        <f t="shared" si="15"/>
        <v>423</v>
      </c>
      <c r="Q25" s="2">
        <f t="shared" si="15"/>
        <v>454</v>
      </c>
      <c r="R25" s="2">
        <f t="shared" si="15"/>
        <v>497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Paweł Kikel</v>
      </c>
      <c r="F30" s="8">
        <f t="shared" ref="F30:R30" si="17">F16/F$25</f>
        <v>0.94594594594594594</v>
      </c>
      <c r="G30" s="8">
        <f t="shared" si="17"/>
        <v>0.97435897435897434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Robert "Stanley" Stańczyk</v>
      </c>
      <c r="F31" s="8">
        <f t="shared" ref="F31:R31" si="18">F17/F$25</f>
        <v>1</v>
      </c>
      <c r="G31" s="8">
        <f t="shared" si="18"/>
        <v>1</v>
      </c>
      <c r="H31" s="8">
        <f t="shared" si="18"/>
        <v>0.99159663865546221</v>
      </c>
      <c r="I31" s="8">
        <f t="shared" si="18"/>
        <v>0.99375000000000002</v>
      </c>
      <c r="J31" s="8">
        <f t="shared" si="18"/>
        <v>0.98989898989898994</v>
      </c>
      <c r="K31" s="8">
        <f t="shared" si="18"/>
        <v>0.97033898305084743</v>
      </c>
      <c r="L31" s="8">
        <f t="shared" si="18"/>
        <v>0.98161764705882348</v>
      </c>
      <c r="M31" s="8">
        <f t="shared" si="18"/>
        <v>0.95846645367412142</v>
      </c>
      <c r="N31" s="8">
        <f t="shared" si="18"/>
        <v>0.94886363636363635</v>
      </c>
      <c r="O31" s="8">
        <f t="shared" si="18"/>
        <v>0.93573264781491006</v>
      </c>
      <c r="P31" s="8">
        <f t="shared" si="18"/>
        <v>0.92907801418439717</v>
      </c>
      <c r="Q31" s="8">
        <f t="shared" si="18"/>
        <v>0.93171806167400884</v>
      </c>
      <c r="R31" s="8">
        <f t="shared" si="18"/>
        <v>0.91146881287726356</v>
      </c>
    </row>
    <row r="32" spans="1:18">
      <c r="E32" s="1" t="str">
        <f t="shared" si="16"/>
        <v>Mateusz Jezierski</v>
      </c>
      <c r="F32" s="8">
        <f t="shared" ref="F32:R32" si="19">F18/F$25</f>
        <v>0.97297297297297303</v>
      </c>
      <c r="G32" s="8">
        <f t="shared" si="19"/>
        <v>0.85897435897435892</v>
      </c>
      <c r="H32" s="8">
        <f t="shared" si="19"/>
        <v>0.86554621848739499</v>
      </c>
      <c r="I32" s="8">
        <f t="shared" si="19"/>
        <v>0.89375000000000004</v>
      </c>
      <c r="J32" s="8">
        <f t="shared" si="19"/>
        <v>0.84848484848484851</v>
      </c>
      <c r="K32" s="8">
        <f t="shared" si="19"/>
        <v>0.85169491525423724</v>
      </c>
      <c r="L32" s="8">
        <f t="shared" si="19"/>
        <v>0.875</v>
      </c>
      <c r="M32" s="8">
        <f t="shared" si="19"/>
        <v>0.82747603833865813</v>
      </c>
      <c r="N32" s="8">
        <f t="shared" si="19"/>
        <v>0.81534090909090906</v>
      </c>
      <c r="O32" s="8">
        <f t="shared" si="19"/>
        <v>0.80719794344473006</v>
      </c>
      <c r="P32" s="8">
        <f t="shared" si="19"/>
        <v>0.81796690307328601</v>
      </c>
      <c r="Q32" s="8">
        <f t="shared" si="19"/>
        <v>0.82599118942731276</v>
      </c>
      <c r="R32" s="8">
        <f t="shared" si="19"/>
        <v>0.83299798792756541</v>
      </c>
    </row>
    <row r="33" spans="5:18">
      <c r="E33" s="1" t="str">
        <f t="shared" si="16"/>
        <v>Mateusz Brzeziński</v>
      </c>
      <c r="F33" s="8">
        <f t="shared" ref="F33:R33" si="20">F19/F$25</f>
        <v>0.83783783783783783</v>
      </c>
      <c r="G33" s="8">
        <f t="shared" si="20"/>
        <v>0.76923076923076927</v>
      </c>
      <c r="H33" s="8">
        <f t="shared" si="20"/>
        <v>0.83193277310924374</v>
      </c>
      <c r="I33" s="8">
        <f t="shared" si="20"/>
        <v>0.81874999999999998</v>
      </c>
      <c r="J33" s="8">
        <f t="shared" si="20"/>
        <v>0.78787878787878785</v>
      </c>
      <c r="K33" s="8">
        <f t="shared" si="20"/>
        <v>0.81779661016949157</v>
      </c>
      <c r="L33" s="8">
        <f t="shared" si="20"/>
        <v>0.81985294117647056</v>
      </c>
      <c r="M33" s="8">
        <f t="shared" si="20"/>
        <v>0.79552715654952078</v>
      </c>
      <c r="N33" s="8">
        <f t="shared" si="20"/>
        <v>0.77556818181818177</v>
      </c>
      <c r="O33" s="8">
        <f t="shared" si="20"/>
        <v>0.78406169665809766</v>
      </c>
      <c r="P33" s="8">
        <f t="shared" si="20"/>
        <v>0.81087470449172572</v>
      </c>
      <c r="Q33" s="8">
        <f t="shared" si="20"/>
        <v>0.80616740088105732</v>
      </c>
      <c r="R33" s="8">
        <f t="shared" si="20"/>
        <v>0.78873239436619713</v>
      </c>
    </row>
    <row r="34" spans="5:18">
      <c r="E34" s="1" t="str">
        <f t="shared" si="16"/>
        <v>Jolanta "Fox" Lisowska</v>
      </c>
      <c r="F34" s="8">
        <f t="shared" ref="F34:R34" si="21">F20/F$25</f>
        <v>1</v>
      </c>
      <c r="G34" s="8">
        <f t="shared" si="21"/>
        <v>0.92307692307692313</v>
      </c>
      <c r="H34" s="8">
        <f t="shared" si="21"/>
        <v>0.88235294117647056</v>
      </c>
      <c r="I34" s="8">
        <f t="shared" si="21"/>
        <v>0.91249999999999998</v>
      </c>
      <c r="J34" s="8">
        <f t="shared" si="21"/>
        <v>0.85353535353535348</v>
      </c>
      <c r="K34" s="8">
        <f t="shared" si="21"/>
        <v>0.85593220338983056</v>
      </c>
      <c r="L34" s="8">
        <f t="shared" si="21"/>
        <v>0.8529411764705882</v>
      </c>
      <c r="M34" s="8">
        <f t="shared" si="21"/>
        <v>0.8434504792332268</v>
      </c>
      <c r="N34" s="8">
        <f t="shared" si="21"/>
        <v>0.80965909090909094</v>
      </c>
      <c r="O34" s="8">
        <f t="shared" si="21"/>
        <v>0.80719794344473006</v>
      </c>
      <c r="P34" s="8">
        <f t="shared" si="21"/>
        <v>0.80851063829787229</v>
      </c>
      <c r="Q34" s="8">
        <f t="shared" si="21"/>
        <v>0.80616740088105732</v>
      </c>
      <c r="R34" s="8">
        <f t="shared" si="21"/>
        <v>0.74849094567404428</v>
      </c>
    </row>
    <row r="35" spans="5:18">
      <c r="E35" s="1" t="str">
        <f t="shared" si="16"/>
        <v>Leszek "Haris" Jęczkowski</v>
      </c>
      <c r="F35" s="8">
        <f t="shared" ref="F35:R35" si="22">F21/F$25</f>
        <v>0.83783783783783783</v>
      </c>
      <c r="G35" s="8">
        <f t="shared" si="22"/>
        <v>0.76923076923076927</v>
      </c>
      <c r="H35" s="8">
        <f t="shared" si="22"/>
        <v>0.77310924369747902</v>
      </c>
      <c r="I35" s="8">
        <f t="shared" si="22"/>
        <v>0.73750000000000004</v>
      </c>
      <c r="J35" s="8">
        <f t="shared" si="22"/>
        <v>0.69696969696969702</v>
      </c>
      <c r="K35" s="8">
        <f t="shared" si="22"/>
        <v>0.69491525423728817</v>
      </c>
      <c r="L35" s="8">
        <f t="shared" si="22"/>
        <v>0.69117647058823528</v>
      </c>
      <c r="M35" s="8">
        <f t="shared" si="22"/>
        <v>0.68051118210862616</v>
      </c>
      <c r="N35" s="8">
        <f t="shared" si="22"/>
        <v>0.67329545454545459</v>
      </c>
      <c r="O35" s="8">
        <f t="shared" si="22"/>
        <v>0.64267352185089976</v>
      </c>
      <c r="P35" s="8">
        <f t="shared" si="22"/>
        <v>0.63829787234042556</v>
      </c>
      <c r="Q35" s="8">
        <f t="shared" si="22"/>
        <v>0.62995594713656389</v>
      </c>
      <c r="R35" s="8">
        <f t="shared" si="22"/>
        <v>0.61569416498993967</v>
      </c>
    </row>
    <row r="36" spans="5:18">
      <c r="E36" s="1" t="str">
        <f t="shared" si="16"/>
        <v>Łukasz Suska</v>
      </c>
      <c r="F36" s="8">
        <f t="shared" ref="F36:R36" si="23">F22/F$25</f>
        <v>0.70270270270270274</v>
      </c>
      <c r="G36" s="8">
        <f t="shared" si="23"/>
        <v>0.69230769230769229</v>
      </c>
      <c r="H36" s="8">
        <f t="shared" si="23"/>
        <v>0.78151260504201681</v>
      </c>
      <c r="I36" s="8">
        <f t="shared" si="23"/>
        <v>0.69374999999999998</v>
      </c>
      <c r="J36" s="8">
        <f t="shared" si="23"/>
        <v>0.68181818181818177</v>
      </c>
      <c r="K36" s="8">
        <f t="shared" si="23"/>
        <v>0.65254237288135597</v>
      </c>
      <c r="L36" s="8">
        <f t="shared" si="23"/>
        <v>0.61029411764705888</v>
      </c>
      <c r="M36" s="8">
        <f t="shared" si="23"/>
        <v>0.597444089456869</v>
      </c>
      <c r="N36" s="8">
        <f t="shared" si="23"/>
        <v>0.55397727272727271</v>
      </c>
      <c r="O36" s="8">
        <f t="shared" si="23"/>
        <v>0.55012853470437018</v>
      </c>
      <c r="P36" s="8">
        <f t="shared" si="23"/>
        <v>0.56737588652482274</v>
      </c>
      <c r="Q36" s="8">
        <f t="shared" si="23"/>
        <v>0.57488986784140972</v>
      </c>
      <c r="R36" s="8">
        <f t="shared" si="23"/>
        <v>0.60160965794768617</v>
      </c>
    </row>
    <row r="37" spans="5:18">
      <c r="E37" s="1" t="str">
        <f t="shared" si="16"/>
        <v>Dorota Janiszewska</v>
      </c>
      <c r="F37" s="8">
        <f t="shared" ref="F37:R37" si="24">F23/F$25</f>
        <v>0.83783783783783783</v>
      </c>
      <c r="G37" s="8">
        <f t="shared" si="24"/>
        <v>0.78205128205128205</v>
      </c>
      <c r="H37" s="8">
        <f t="shared" si="24"/>
        <v>0.67226890756302526</v>
      </c>
      <c r="I37" s="8">
        <f t="shared" si="24"/>
        <v>0.66249999999999998</v>
      </c>
      <c r="J37" s="8">
        <f t="shared" si="24"/>
        <v>0.65151515151515149</v>
      </c>
      <c r="K37" s="8">
        <f t="shared" si="24"/>
        <v>0.64406779661016944</v>
      </c>
      <c r="L37" s="8">
        <f t="shared" si="24"/>
        <v>0.625</v>
      </c>
      <c r="M37" s="8">
        <f t="shared" si="24"/>
        <v>0.55271565495207664</v>
      </c>
      <c r="N37" s="8">
        <f t="shared" si="24"/>
        <v>0.53693181818181823</v>
      </c>
      <c r="O37" s="8">
        <f t="shared" si="24"/>
        <v>0.50899742930591263</v>
      </c>
      <c r="P37" s="8">
        <f t="shared" si="24"/>
        <v>0.49881796690307328</v>
      </c>
      <c r="Q37" s="8">
        <f t="shared" si="24"/>
        <v>0.48458149779735682</v>
      </c>
      <c r="R37" s="8">
        <f t="shared" si="24"/>
        <v>0.49496981891348091</v>
      </c>
    </row>
    <row r="38" spans="5:18">
      <c r="E38" s="1" t="str">
        <f t="shared" si="16"/>
        <v>Krzysztof "FAZIK" Brzeziński</v>
      </c>
      <c r="F38" s="8">
        <f t="shared" ref="F38:R38" si="25">F24/F$25</f>
        <v>0.35135135135135137</v>
      </c>
      <c r="G38" s="8">
        <f t="shared" si="25"/>
        <v>0.16666666666666666</v>
      </c>
      <c r="H38" s="8">
        <f t="shared" si="25"/>
        <v>0.1092436974789916</v>
      </c>
      <c r="I38" s="8">
        <f t="shared" si="25"/>
        <v>8.1250000000000003E-2</v>
      </c>
      <c r="J38" s="8">
        <f t="shared" si="25"/>
        <v>6.5656565656565663E-2</v>
      </c>
      <c r="K38" s="8">
        <f t="shared" si="25"/>
        <v>5.5084745762711863E-2</v>
      </c>
      <c r="L38" s="8">
        <f t="shared" si="25"/>
        <v>4.779411764705882E-2</v>
      </c>
      <c r="M38" s="8">
        <f t="shared" si="25"/>
        <v>4.1533546325878593E-2</v>
      </c>
      <c r="N38" s="8">
        <f t="shared" si="25"/>
        <v>3.6931818181818184E-2</v>
      </c>
      <c r="O38" s="8">
        <f t="shared" si="25"/>
        <v>3.3419023136246784E-2</v>
      </c>
      <c r="P38" s="8">
        <f t="shared" si="25"/>
        <v>3.0732860520094562E-2</v>
      </c>
      <c r="Q38" s="8">
        <f t="shared" si="25"/>
        <v>2.8634361233480177E-2</v>
      </c>
      <c r="R38" s="8">
        <f t="shared" si="25"/>
        <v>2.6156941649899398E-2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 t="s">
        <v>65</v>
      </c>
      <c r="Y1" s="22" t="s">
        <v>64</v>
      </c>
      <c r="Z1" s="55" t="s">
        <v>25</v>
      </c>
      <c r="AA1" s="55"/>
      <c r="AB1" s="55"/>
      <c r="AC1" s="55"/>
      <c r="AD1" s="20" t="s">
        <v>28</v>
      </c>
      <c r="AE1" s="45">
        <v>650</v>
      </c>
    </row>
    <row r="2" spans="1:31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6">
        <v>0</v>
      </c>
      <c r="T2" s="46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504</v>
      </c>
      <c r="F3" s="17">
        <v>40</v>
      </c>
      <c r="G3" s="17">
        <v>42</v>
      </c>
      <c r="H3" s="17">
        <v>45</v>
      </c>
      <c r="I3" s="17">
        <v>45</v>
      </c>
      <c r="J3" s="17">
        <v>40</v>
      </c>
      <c r="K3" s="17">
        <v>35</v>
      </c>
      <c r="L3" s="17">
        <v>33</v>
      </c>
      <c r="M3" s="17">
        <v>35</v>
      </c>
      <c r="N3" s="17">
        <v>38</v>
      </c>
      <c r="O3" s="17">
        <v>33</v>
      </c>
      <c r="P3" s="17">
        <v>38</v>
      </c>
      <c r="Q3" s="17">
        <v>41</v>
      </c>
      <c r="R3" s="17">
        <f>SUM(S3:W3)</f>
        <v>39</v>
      </c>
      <c r="S3" s="17">
        <v>5</v>
      </c>
      <c r="T3" s="17">
        <v>10</v>
      </c>
      <c r="U3" s="17">
        <v>7</v>
      </c>
      <c r="V3" s="17">
        <v>8</v>
      </c>
      <c r="W3" s="17">
        <v>9</v>
      </c>
      <c r="X3" s="44">
        <f t="shared" ref="X3:X9" si="1">E3/13</f>
        <v>38.769230769230766</v>
      </c>
      <c r="Y3" s="44">
        <f t="shared" ref="Y3:Y9" si="2">X3/5</f>
        <v>7.7538461538461529</v>
      </c>
      <c r="AD3">
        <f t="shared" ref="AD3:AD7" si="3">E3-$AE$1</f>
        <v>-146</v>
      </c>
      <c r="AE3" s="19">
        <f t="shared" ref="AE3:AE7" si="4">E3/$AE$1</f>
        <v>0.77538461538461534</v>
      </c>
    </row>
    <row r="4" spans="1:31">
      <c r="A4" s="9">
        <v>2</v>
      </c>
      <c r="B4" s="11" t="s">
        <v>30</v>
      </c>
      <c r="C4" s="12" t="s">
        <v>5</v>
      </c>
      <c r="D4" s="12" t="s">
        <v>9</v>
      </c>
      <c r="E4" s="13">
        <f t="shared" si="0"/>
        <v>437</v>
      </c>
      <c r="F4" s="18">
        <v>39</v>
      </c>
      <c r="G4" s="18">
        <v>38</v>
      </c>
      <c r="H4" s="18">
        <v>36</v>
      </c>
      <c r="I4" s="18">
        <v>31</v>
      </c>
      <c r="J4" s="14">
        <v>35</v>
      </c>
      <c r="K4" s="14">
        <v>37</v>
      </c>
      <c r="L4" s="14">
        <v>31</v>
      </c>
      <c r="M4" s="14">
        <v>39</v>
      </c>
      <c r="N4" s="14">
        <v>26</v>
      </c>
      <c r="O4" s="14">
        <v>36</v>
      </c>
      <c r="P4" s="14">
        <v>32</v>
      </c>
      <c r="Q4" s="14">
        <v>18</v>
      </c>
      <c r="R4" s="14">
        <f t="shared" ref="R4:R9" si="5">SUM(S4:W4)</f>
        <v>39</v>
      </c>
      <c r="S4" s="14">
        <v>7</v>
      </c>
      <c r="T4" s="14">
        <v>7</v>
      </c>
      <c r="U4" s="14">
        <v>8</v>
      </c>
      <c r="V4" s="14">
        <v>8</v>
      </c>
      <c r="W4" s="14">
        <v>9</v>
      </c>
      <c r="X4" s="44">
        <f t="shared" si="1"/>
        <v>33.615384615384613</v>
      </c>
      <c r="Y4" s="44">
        <f t="shared" si="2"/>
        <v>6.7230769230769223</v>
      </c>
      <c r="Z4">
        <f>E3-E4</f>
        <v>67</v>
      </c>
      <c r="AA4" s="19">
        <f t="shared" ref="AA4:AA7" si="6">E4/E3</f>
        <v>0.86706349206349209</v>
      </c>
      <c r="AB4">
        <f t="shared" ref="AB4:AB7" si="7">E4-E$3</f>
        <v>-67</v>
      </c>
      <c r="AC4" s="19">
        <f t="shared" ref="AC4:AC7" si="8">E4/E$3</f>
        <v>0.86706349206349209</v>
      </c>
      <c r="AD4">
        <f t="shared" si="3"/>
        <v>-213</v>
      </c>
      <c r="AE4" s="19">
        <f t="shared" si="4"/>
        <v>0.67230769230769227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418</v>
      </c>
      <c r="F5" s="17">
        <v>26</v>
      </c>
      <c r="G5" s="17">
        <v>43</v>
      </c>
      <c r="H5" s="17">
        <v>30</v>
      </c>
      <c r="I5" s="17">
        <v>38</v>
      </c>
      <c r="J5" s="17">
        <v>29</v>
      </c>
      <c r="K5" s="17">
        <v>35</v>
      </c>
      <c r="L5" s="17">
        <v>27</v>
      </c>
      <c r="M5" s="17">
        <v>35</v>
      </c>
      <c r="N5" s="17">
        <v>24</v>
      </c>
      <c r="O5" s="17">
        <v>35</v>
      </c>
      <c r="P5" s="17">
        <v>35</v>
      </c>
      <c r="Q5" s="17">
        <v>20</v>
      </c>
      <c r="R5" s="17">
        <f t="shared" si="5"/>
        <v>41</v>
      </c>
      <c r="S5" s="17">
        <v>7</v>
      </c>
      <c r="T5" s="17">
        <v>9</v>
      </c>
      <c r="U5" s="17">
        <v>6</v>
      </c>
      <c r="V5" s="17">
        <v>9</v>
      </c>
      <c r="W5" s="17">
        <v>10</v>
      </c>
      <c r="X5" s="44">
        <f t="shared" si="1"/>
        <v>32.153846153846153</v>
      </c>
      <c r="Y5" s="44">
        <f t="shared" si="2"/>
        <v>6.430769230769231</v>
      </c>
      <c r="Z5">
        <f t="shared" ref="Z5:Z9" si="9">E4-E5</f>
        <v>19</v>
      </c>
      <c r="AA5" s="19">
        <f t="shared" si="6"/>
        <v>0.95652173913043481</v>
      </c>
      <c r="AB5">
        <f t="shared" si="7"/>
        <v>-86</v>
      </c>
      <c r="AC5" s="19">
        <f t="shared" si="8"/>
        <v>0.82936507936507942</v>
      </c>
      <c r="AD5">
        <f t="shared" si="3"/>
        <v>-232</v>
      </c>
      <c r="AE5" s="19">
        <f t="shared" si="4"/>
        <v>0.6430769230769231</v>
      </c>
    </row>
    <row r="6" spans="1:31">
      <c r="A6" s="9">
        <v>4</v>
      </c>
      <c r="B6" s="11" t="s">
        <v>46</v>
      </c>
      <c r="C6" s="12" t="s">
        <v>5</v>
      </c>
      <c r="D6" s="12" t="s">
        <v>9</v>
      </c>
      <c r="E6" s="13">
        <f t="shared" si="0"/>
        <v>387</v>
      </c>
      <c r="F6" s="14">
        <v>27</v>
      </c>
      <c r="G6" s="14">
        <v>27</v>
      </c>
      <c r="H6" s="14">
        <v>26</v>
      </c>
      <c r="I6" s="14">
        <v>34</v>
      </c>
      <c r="J6" s="14">
        <v>34</v>
      </c>
      <c r="K6" s="14">
        <v>33</v>
      </c>
      <c r="L6" s="14">
        <v>31</v>
      </c>
      <c r="M6" s="14">
        <v>29</v>
      </c>
      <c r="N6" s="14">
        <v>35</v>
      </c>
      <c r="O6" s="14">
        <v>26</v>
      </c>
      <c r="P6" s="14">
        <v>24</v>
      </c>
      <c r="Q6" s="14">
        <v>31</v>
      </c>
      <c r="R6" s="14">
        <f t="shared" si="5"/>
        <v>30</v>
      </c>
      <c r="S6" s="14">
        <v>5</v>
      </c>
      <c r="T6" s="14">
        <v>9</v>
      </c>
      <c r="U6" s="14">
        <v>7</v>
      </c>
      <c r="V6" s="14">
        <v>8</v>
      </c>
      <c r="W6" s="14">
        <v>1</v>
      </c>
      <c r="X6" s="44">
        <f t="shared" si="1"/>
        <v>29.76923076923077</v>
      </c>
      <c r="Y6" s="44">
        <f t="shared" si="2"/>
        <v>5.953846153846154</v>
      </c>
      <c r="Z6">
        <f t="shared" si="9"/>
        <v>31</v>
      </c>
      <c r="AA6" s="19">
        <f t="shared" si="6"/>
        <v>0.92583732057416268</v>
      </c>
      <c r="AB6">
        <f t="shared" si="7"/>
        <v>-117</v>
      </c>
      <c r="AC6" s="19">
        <f t="shared" si="8"/>
        <v>0.7678571428571429</v>
      </c>
      <c r="AD6">
        <f t="shared" si="3"/>
        <v>-263</v>
      </c>
      <c r="AE6" s="19">
        <f t="shared" si="4"/>
        <v>0.5953846153846154</v>
      </c>
    </row>
    <row r="7" spans="1:31">
      <c r="A7" s="9">
        <v>5</v>
      </c>
      <c r="B7" s="11" t="s">
        <v>10</v>
      </c>
      <c r="C7" s="12" t="s">
        <v>5</v>
      </c>
      <c r="D7" s="12" t="s">
        <v>9</v>
      </c>
      <c r="E7" s="13">
        <f t="shared" si="0"/>
        <v>375</v>
      </c>
      <c r="F7" s="17">
        <v>38</v>
      </c>
      <c r="G7" s="17">
        <v>33</v>
      </c>
      <c r="H7" s="17">
        <v>30</v>
      </c>
      <c r="I7" s="17">
        <v>32</v>
      </c>
      <c r="J7" s="17">
        <v>29</v>
      </c>
      <c r="K7" s="17">
        <v>35</v>
      </c>
      <c r="L7" s="17">
        <v>41</v>
      </c>
      <c r="M7" s="17">
        <v>30</v>
      </c>
      <c r="N7" s="17">
        <v>22</v>
      </c>
      <c r="O7" s="17">
        <v>16</v>
      </c>
      <c r="P7" s="17">
        <v>15</v>
      </c>
      <c r="Q7" s="17">
        <v>24</v>
      </c>
      <c r="R7" s="17">
        <f t="shared" si="5"/>
        <v>30</v>
      </c>
      <c r="S7" s="17">
        <v>9</v>
      </c>
      <c r="T7" s="17">
        <v>7</v>
      </c>
      <c r="U7" s="17">
        <v>8</v>
      </c>
      <c r="V7" s="17">
        <v>6</v>
      </c>
      <c r="W7" s="17"/>
      <c r="X7" s="44">
        <f t="shared" si="1"/>
        <v>28.846153846153847</v>
      </c>
      <c r="Y7" s="44">
        <f t="shared" si="2"/>
        <v>5.7692307692307692</v>
      </c>
      <c r="Z7">
        <f t="shared" si="9"/>
        <v>12</v>
      </c>
      <c r="AA7" s="19">
        <f t="shared" si="6"/>
        <v>0.96899224806201545</v>
      </c>
      <c r="AB7">
        <f t="shared" si="7"/>
        <v>-129</v>
      </c>
      <c r="AC7" s="19">
        <f t="shared" si="8"/>
        <v>0.74404761904761907</v>
      </c>
      <c r="AD7">
        <f t="shared" si="3"/>
        <v>-275</v>
      </c>
      <c r="AE7" s="19">
        <f t="shared" si="4"/>
        <v>0.57692307692307687</v>
      </c>
    </row>
    <row r="8" spans="1:31">
      <c r="A8" s="9">
        <v>6</v>
      </c>
      <c r="B8" s="11" t="s">
        <v>69</v>
      </c>
      <c r="C8" s="12" t="s">
        <v>5</v>
      </c>
      <c r="D8" s="12" t="s">
        <v>6</v>
      </c>
      <c r="E8" s="13">
        <f t="shared" si="0"/>
        <v>355</v>
      </c>
      <c r="F8" s="18">
        <v>23</v>
      </c>
      <c r="G8" s="18">
        <v>25</v>
      </c>
      <c r="H8" s="18">
        <v>33</v>
      </c>
      <c r="I8" s="18">
        <v>38</v>
      </c>
      <c r="J8" s="18">
        <v>27</v>
      </c>
      <c r="K8" s="18">
        <v>38</v>
      </c>
      <c r="L8" s="18">
        <v>16</v>
      </c>
      <c r="M8" s="18">
        <v>36</v>
      </c>
      <c r="N8" s="18">
        <v>30</v>
      </c>
      <c r="O8" s="18">
        <v>24</v>
      </c>
      <c r="P8" s="18">
        <v>15</v>
      </c>
      <c r="Q8" s="18">
        <v>7</v>
      </c>
      <c r="R8" s="18">
        <f t="shared" si="5"/>
        <v>43</v>
      </c>
      <c r="S8" s="18">
        <v>7</v>
      </c>
      <c r="T8" s="18">
        <v>9</v>
      </c>
      <c r="U8" s="18">
        <v>9</v>
      </c>
      <c r="V8" s="18">
        <v>9</v>
      </c>
      <c r="W8" s="18">
        <v>9</v>
      </c>
      <c r="X8" s="44">
        <f t="shared" si="1"/>
        <v>27.307692307692307</v>
      </c>
      <c r="Y8" s="44">
        <f t="shared" si="2"/>
        <v>5.4615384615384617</v>
      </c>
      <c r="Z8">
        <f t="shared" si="9"/>
        <v>20</v>
      </c>
      <c r="AA8" s="19">
        <f>E8/E7</f>
        <v>0.94666666666666666</v>
      </c>
      <c r="AB8">
        <f>E8-E$3</f>
        <v>-149</v>
      </c>
      <c r="AC8" s="19">
        <f>E8/E$3</f>
        <v>0.70436507936507942</v>
      </c>
      <c r="AD8">
        <f>E8-$AE$1</f>
        <v>-295</v>
      </c>
      <c r="AE8" s="19">
        <f>E8/$AE$1</f>
        <v>0.5461538461538461</v>
      </c>
    </row>
    <row r="9" spans="1:31">
      <c r="A9" s="9">
        <v>7</v>
      </c>
      <c r="B9" s="11" t="s">
        <v>70</v>
      </c>
      <c r="C9" s="12" t="s">
        <v>5</v>
      </c>
      <c r="D9" s="12" t="s">
        <v>6</v>
      </c>
      <c r="E9" s="13">
        <f t="shared" si="0"/>
        <v>347</v>
      </c>
      <c r="F9" s="17">
        <v>24</v>
      </c>
      <c r="G9" s="17">
        <v>35</v>
      </c>
      <c r="H9" s="17">
        <v>22</v>
      </c>
      <c r="I9" s="17">
        <v>28</v>
      </c>
      <c r="J9" s="17">
        <v>25</v>
      </c>
      <c r="K9" s="17">
        <v>27</v>
      </c>
      <c r="L9" s="17">
        <v>32</v>
      </c>
      <c r="M9" s="17">
        <v>33</v>
      </c>
      <c r="N9" s="17">
        <v>25</v>
      </c>
      <c r="O9" s="17">
        <v>22</v>
      </c>
      <c r="P9" s="17">
        <v>14</v>
      </c>
      <c r="Q9" s="17">
        <v>18</v>
      </c>
      <c r="R9" s="17">
        <f t="shared" si="5"/>
        <v>42</v>
      </c>
      <c r="S9" s="17">
        <v>8</v>
      </c>
      <c r="T9" s="17">
        <v>9</v>
      </c>
      <c r="U9" s="17">
        <v>8</v>
      </c>
      <c r="V9" s="17">
        <v>9</v>
      </c>
      <c r="W9" s="17">
        <v>8</v>
      </c>
      <c r="X9" s="44">
        <f t="shared" si="1"/>
        <v>26.692307692307693</v>
      </c>
      <c r="Y9" s="44">
        <f t="shared" si="2"/>
        <v>5.338461538461539</v>
      </c>
      <c r="Z9">
        <f t="shared" si="9"/>
        <v>8</v>
      </c>
      <c r="AA9" s="19">
        <f t="shared" ref="AA9" si="10">E9/E8</f>
        <v>0.9774647887323944</v>
      </c>
      <c r="AB9">
        <f t="shared" ref="AB9" si="11">E9-E$3</f>
        <v>-157</v>
      </c>
      <c r="AC9" s="19">
        <f t="shared" ref="AC9" si="12">E9/E$3</f>
        <v>0.68849206349206349</v>
      </c>
      <c r="AD9">
        <f t="shared" ref="AD9" si="13">E9-$AE$1</f>
        <v>-303</v>
      </c>
      <c r="AE9" s="19">
        <f t="shared" ref="AE9" si="14">E9/$AE$1</f>
        <v>0.53384615384615386</v>
      </c>
    </row>
    <row r="10" spans="1:31">
      <c r="A10" s="9">
        <v>8</v>
      </c>
      <c r="B10" s="11" t="s">
        <v>62</v>
      </c>
      <c r="C10" s="10" t="s">
        <v>5</v>
      </c>
      <c r="D10" s="16" t="s">
        <v>6</v>
      </c>
      <c r="E10" s="13">
        <f t="shared" ref="E10:E18" si="15">SUM(F10:R10)</f>
        <v>319</v>
      </c>
      <c r="F10" s="18">
        <v>28</v>
      </c>
      <c r="G10" s="18">
        <v>30</v>
      </c>
      <c r="H10" s="18">
        <v>35</v>
      </c>
      <c r="I10" s="18">
        <v>35</v>
      </c>
      <c r="J10" s="14">
        <v>25</v>
      </c>
      <c r="K10" s="14">
        <v>15</v>
      </c>
      <c r="L10" s="14">
        <v>20</v>
      </c>
      <c r="M10" s="14">
        <v>22</v>
      </c>
      <c r="N10" s="14">
        <v>16</v>
      </c>
      <c r="O10" s="14">
        <v>18</v>
      </c>
      <c r="P10" s="14">
        <v>24</v>
      </c>
      <c r="Q10" s="14">
        <v>17</v>
      </c>
      <c r="R10" s="14">
        <f t="shared" ref="R10:R18" si="16">SUM(S10:W10)</f>
        <v>34</v>
      </c>
      <c r="S10" s="14">
        <v>6</v>
      </c>
      <c r="T10" s="14">
        <v>8</v>
      </c>
      <c r="U10" s="14">
        <v>8</v>
      </c>
      <c r="V10" s="14">
        <v>9</v>
      </c>
      <c r="W10" s="14">
        <v>3</v>
      </c>
      <c r="X10" s="44">
        <f t="shared" ref="X10:X18" si="17">E10/13</f>
        <v>24.53846153846154</v>
      </c>
      <c r="Y10" s="44">
        <f t="shared" ref="Y10:Y18" si="18">X10/5</f>
        <v>4.907692307692308</v>
      </c>
      <c r="Z10">
        <f t="shared" ref="Z10:Z18" si="19">E9-E10</f>
        <v>28</v>
      </c>
      <c r="AA10" s="19">
        <f t="shared" ref="AA10:AA18" si="20">E10/E9</f>
        <v>0.9193083573487032</v>
      </c>
      <c r="AB10">
        <f t="shared" ref="AB10:AB18" si="21">E10-E$3</f>
        <v>-185</v>
      </c>
      <c r="AC10" s="19">
        <f t="shared" ref="AC10:AC18" si="22">E10/E$3</f>
        <v>0.63293650793650791</v>
      </c>
      <c r="AD10">
        <f t="shared" ref="AD10:AD18" si="23">E10-$AE$1</f>
        <v>-331</v>
      </c>
      <c r="AE10" s="19">
        <f t="shared" ref="AE10:AE18" si="24">E10/$AE$1</f>
        <v>0.49076923076923079</v>
      </c>
    </row>
    <row r="11" spans="1:31">
      <c r="A11" s="9">
        <v>9</v>
      </c>
      <c r="B11" s="11" t="s">
        <v>66</v>
      </c>
      <c r="C11" s="12" t="s">
        <v>5</v>
      </c>
      <c r="D11" s="12" t="s">
        <v>8</v>
      </c>
      <c r="E11" s="13">
        <f t="shared" si="15"/>
        <v>299</v>
      </c>
      <c r="F11" s="17">
        <v>14</v>
      </c>
      <c r="G11" s="17">
        <v>20</v>
      </c>
      <c r="H11" s="17">
        <v>27</v>
      </c>
      <c r="I11" s="17">
        <v>29</v>
      </c>
      <c r="J11" s="17">
        <v>11</v>
      </c>
      <c r="K11" s="17">
        <v>26</v>
      </c>
      <c r="L11" s="17">
        <v>17</v>
      </c>
      <c r="M11" s="17">
        <v>29</v>
      </c>
      <c r="N11" s="17">
        <v>30</v>
      </c>
      <c r="O11" s="17">
        <v>19</v>
      </c>
      <c r="P11" s="17">
        <v>33</v>
      </c>
      <c r="Q11" s="17">
        <v>21</v>
      </c>
      <c r="R11" s="17">
        <f t="shared" si="16"/>
        <v>23</v>
      </c>
      <c r="S11" s="17">
        <v>3</v>
      </c>
      <c r="T11" s="17">
        <v>9</v>
      </c>
      <c r="U11" s="17">
        <v>6</v>
      </c>
      <c r="V11" s="17">
        <v>5</v>
      </c>
      <c r="W11" s="17"/>
      <c r="X11" s="44">
        <f t="shared" si="17"/>
        <v>23</v>
      </c>
      <c r="Y11" s="44">
        <f t="shared" si="18"/>
        <v>4.5999999999999996</v>
      </c>
      <c r="Z11">
        <f t="shared" si="19"/>
        <v>20</v>
      </c>
      <c r="AA11" s="19">
        <f t="shared" si="20"/>
        <v>0.93730407523510972</v>
      </c>
      <c r="AB11">
        <f t="shared" si="21"/>
        <v>-205</v>
      </c>
      <c r="AC11" s="19">
        <f t="shared" si="22"/>
        <v>0.59325396825396826</v>
      </c>
      <c r="AD11">
        <f t="shared" si="23"/>
        <v>-351</v>
      </c>
      <c r="AE11" s="19">
        <f t="shared" si="24"/>
        <v>0.46</v>
      </c>
    </row>
    <row r="12" spans="1:31">
      <c r="A12" s="9">
        <v>10</v>
      </c>
      <c r="B12" s="11" t="s">
        <v>63</v>
      </c>
      <c r="C12" s="12" t="s">
        <v>5</v>
      </c>
      <c r="D12" s="12" t="s">
        <v>6</v>
      </c>
      <c r="E12" s="13">
        <f t="shared" si="15"/>
        <v>248</v>
      </c>
      <c r="F12" s="14">
        <v>31</v>
      </c>
      <c r="G12" s="14">
        <v>27</v>
      </c>
      <c r="H12" s="14">
        <v>25</v>
      </c>
      <c r="I12" s="14">
        <v>28</v>
      </c>
      <c r="J12" s="14">
        <v>16</v>
      </c>
      <c r="K12" s="14">
        <v>4</v>
      </c>
      <c r="L12" s="14">
        <v>22</v>
      </c>
      <c r="M12" s="14">
        <v>17</v>
      </c>
      <c r="N12" s="14">
        <v>10</v>
      </c>
      <c r="O12" s="14">
        <v>19</v>
      </c>
      <c r="P12" s="14">
        <v>21</v>
      </c>
      <c r="Q12" s="14">
        <v>20</v>
      </c>
      <c r="R12" s="14">
        <f t="shared" si="16"/>
        <v>8</v>
      </c>
      <c r="S12" s="14">
        <v>6</v>
      </c>
      <c r="T12" s="14">
        <v>2</v>
      </c>
      <c r="U12" s="14"/>
      <c r="V12" s="14"/>
      <c r="W12" s="14"/>
      <c r="X12" s="44">
        <f t="shared" si="17"/>
        <v>19.076923076923077</v>
      </c>
      <c r="Y12" s="44">
        <f t="shared" si="18"/>
        <v>3.8153846153846152</v>
      </c>
      <c r="Z12">
        <f t="shared" si="19"/>
        <v>51</v>
      </c>
      <c r="AA12" s="19">
        <f t="shared" si="20"/>
        <v>0.8294314381270903</v>
      </c>
      <c r="AB12">
        <f t="shared" si="21"/>
        <v>-256</v>
      </c>
      <c r="AC12" s="19">
        <f t="shared" si="22"/>
        <v>0.49206349206349204</v>
      </c>
      <c r="AD12">
        <f t="shared" si="23"/>
        <v>-402</v>
      </c>
      <c r="AE12" s="19">
        <f t="shared" si="24"/>
        <v>0.38153846153846155</v>
      </c>
    </row>
    <row r="13" spans="1:31">
      <c r="A13" s="9">
        <v>11</v>
      </c>
      <c r="B13" s="11" t="s">
        <v>71</v>
      </c>
      <c r="C13" s="12" t="s">
        <v>5</v>
      </c>
      <c r="D13" s="12" t="s">
        <v>9</v>
      </c>
      <c r="E13" s="13">
        <f t="shared" si="15"/>
        <v>246</v>
      </c>
      <c r="F13" s="17">
        <v>21</v>
      </c>
      <c r="G13" s="17">
        <v>32</v>
      </c>
      <c r="H13" s="17">
        <v>19</v>
      </c>
      <c r="I13" s="17">
        <v>29</v>
      </c>
      <c r="J13" s="17">
        <v>20</v>
      </c>
      <c r="K13" s="17">
        <v>32</v>
      </c>
      <c r="L13" s="17">
        <v>20</v>
      </c>
      <c r="M13" s="17">
        <v>22</v>
      </c>
      <c r="N13" s="17">
        <v>21</v>
      </c>
      <c r="O13" s="17">
        <v>3</v>
      </c>
      <c r="P13" s="17">
        <v>14</v>
      </c>
      <c r="Q13" s="17">
        <v>13</v>
      </c>
      <c r="R13" s="17">
        <f t="shared" si="16"/>
        <v>0</v>
      </c>
      <c r="S13" s="17"/>
      <c r="T13" s="17"/>
      <c r="U13" s="17"/>
      <c r="V13" s="17"/>
      <c r="W13" s="17"/>
      <c r="X13" s="44">
        <f t="shared" si="17"/>
        <v>18.923076923076923</v>
      </c>
      <c r="Y13" s="44">
        <f t="shared" si="18"/>
        <v>3.7846153846153845</v>
      </c>
      <c r="Z13">
        <f t="shared" si="19"/>
        <v>2</v>
      </c>
      <c r="AA13" s="19">
        <f t="shared" si="20"/>
        <v>0.99193548387096775</v>
      </c>
      <c r="AB13">
        <f t="shared" si="21"/>
        <v>-258</v>
      </c>
      <c r="AC13" s="19">
        <f t="shared" si="22"/>
        <v>0.48809523809523808</v>
      </c>
      <c r="AD13">
        <f t="shared" si="23"/>
        <v>-404</v>
      </c>
      <c r="AE13" s="19">
        <f t="shared" si="24"/>
        <v>0.37846153846153846</v>
      </c>
    </row>
    <row r="14" spans="1:31">
      <c r="A14" s="9">
        <v>12</v>
      </c>
      <c r="B14" s="11" t="s">
        <v>72</v>
      </c>
      <c r="C14" s="12" t="s">
        <v>5</v>
      </c>
      <c r="D14" s="12" t="s">
        <v>6</v>
      </c>
      <c r="E14" s="13">
        <f t="shared" si="15"/>
        <v>227</v>
      </c>
      <c r="F14" s="18">
        <v>33</v>
      </c>
      <c r="G14" s="18">
        <v>33</v>
      </c>
      <c r="H14" s="18">
        <v>16</v>
      </c>
      <c r="I14" s="18">
        <v>25</v>
      </c>
      <c r="J14" s="18">
        <v>6</v>
      </c>
      <c r="K14" s="18">
        <v>11</v>
      </c>
      <c r="L14" s="18">
        <v>6</v>
      </c>
      <c r="M14" s="18">
        <v>24</v>
      </c>
      <c r="N14" s="18">
        <v>11</v>
      </c>
      <c r="O14" s="18">
        <v>7</v>
      </c>
      <c r="P14" s="18">
        <v>10</v>
      </c>
      <c r="Q14" s="18">
        <v>17</v>
      </c>
      <c r="R14" s="18">
        <f t="shared" si="16"/>
        <v>28</v>
      </c>
      <c r="S14" s="18">
        <v>10</v>
      </c>
      <c r="T14" s="18">
        <v>8</v>
      </c>
      <c r="U14" s="18">
        <v>6</v>
      </c>
      <c r="V14" s="18">
        <v>4</v>
      </c>
      <c r="W14" s="18"/>
      <c r="X14" s="44">
        <f t="shared" si="17"/>
        <v>17.46153846153846</v>
      </c>
      <c r="Y14" s="44">
        <f t="shared" si="18"/>
        <v>3.4923076923076919</v>
      </c>
      <c r="Z14">
        <f t="shared" si="19"/>
        <v>19</v>
      </c>
      <c r="AA14" s="19">
        <f t="shared" si="20"/>
        <v>0.92276422764227639</v>
      </c>
      <c r="AB14">
        <f t="shared" si="21"/>
        <v>-277</v>
      </c>
      <c r="AC14" s="19">
        <f t="shared" si="22"/>
        <v>0.45039682539682541</v>
      </c>
      <c r="AD14">
        <f t="shared" si="23"/>
        <v>-423</v>
      </c>
      <c r="AE14" s="19">
        <f t="shared" si="24"/>
        <v>0.34923076923076923</v>
      </c>
    </row>
    <row r="15" spans="1:31">
      <c r="A15" s="9">
        <v>13</v>
      </c>
      <c r="B15" s="11" t="s">
        <v>73</v>
      </c>
      <c r="C15" s="12" t="s">
        <v>74</v>
      </c>
      <c r="D15" s="12" t="s">
        <v>9</v>
      </c>
      <c r="E15" s="13">
        <f t="shared" si="15"/>
        <v>191</v>
      </c>
      <c r="F15" s="17">
        <v>26</v>
      </c>
      <c r="G15" s="17">
        <v>27</v>
      </c>
      <c r="H15" s="17">
        <v>29</v>
      </c>
      <c r="I15" s="17">
        <v>37</v>
      </c>
      <c r="J15" s="17">
        <v>26</v>
      </c>
      <c r="K15" s="17">
        <v>15</v>
      </c>
      <c r="L15" s="17">
        <v>13</v>
      </c>
      <c r="M15" s="17">
        <v>18</v>
      </c>
      <c r="N15" s="17"/>
      <c r="O15" s="17"/>
      <c r="P15" s="17"/>
      <c r="Q15" s="17"/>
      <c r="R15" s="17">
        <f t="shared" si="16"/>
        <v>0</v>
      </c>
      <c r="S15" s="17"/>
      <c r="T15" s="17"/>
      <c r="U15" s="17"/>
      <c r="V15" s="17"/>
      <c r="W15" s="17"/>
      <c r="X15" s="44">
        <f t="shared" si="17"/>
        <v>14.692307692307692</v>
      </c>
      <c r="Y15" s="44">
        <f t="shared" si="18"/>
        <v>2.9384615384615382</v>
      </c>
      <c r="Z15">
        <f t="shared" si="19"/>
        <v>36</v>
      </c>
      <c r="AA15" s="19">
        <f t="shared" si="20"/>
        <v>0.84140969162995594</v>
      </c>
      <c r="AB15">
        <f t="shared" si="21"/>
        <v>-313</v>
      </c>
      <c r="AC15" s="19">
        <f t="shared" si="22"/>
        <v>0.37896825396825395</v>
      </c>
      <c r="AD15">
        <f t="shared" si="23"/>
        <v>-459</v>
      </c>
      <c r="AE15" s="19">
        <f t="shared" si="24"/>
        <v>0.29384615384615387</v>
      </c>
    </row>
    <row r="16" spans="1:31">
      <c r="A16" s="9">
        <v>14</v>
      </c>
      <c r="B16" s="11" t="s">
        <v>75</v>
      </c>
      <c r="C16" s="10" t="s">
        <v>5</v>
      </c>
      <c r="D16" s="16" t="s">
        <v>6</v>
      </c>
      <c r="E16" s="13">
        <f t="shared" si="15"/>
        <v>130</v>
      </c>
      <c r="F16" s="18">
        <v>12</v>
      </c>
      <c r="G16" s="18">
        <v>0</v>
      </c>
      <c r="H16" s="18">
        <v>16</v>
      </c>
      <c r="I16" s="18">
        <v>22</v>
      </c>
      <c r="J16" s="14">
        <v>14</v>
      </c>
      <c r="K16" s="14">
        <v>14</v>
      </c>
      <c r="L16" s="14">
        <v>23</v>
      </c>
      <c r="M16" s="14">
        <v>12</v>
      </c>
      <c r="N16" s="14">
        <v>7</v>
      </c>
      <c r="O16" s="14">
        <v>6</v>
      </c>
      <c r="P16" s="14">
        <v>4</v>
      </c>
      <c r="Q16" s="14">
        <v>0</v>
      </c>
      <c r="R16" s="14">
        <f t="shared" si="16"/>
        <v>0</v>
      </c>
      <c r="S16" s="14">
        <v>0</v>
      </c>
      <c r="T16" s="14"/>
      <c r="U16" s="14"/>
      <c r="V16" s="14"/>
      <c r="W16" s="14"/>
      <c r="X16" s="44">
        <f t="shared" si="17"/>
        <v>10</v>
      </c>
      <c r="Y16" s="44">
        <f t="shared" si="18"/>
        <v>2</v>
      </c>
      <c r="Z16">
        <f t="shared" si="19"/>
        <v>61</v>
      </c>
      <c r="AA16" s="19">
        <f t="shared" si="20"/>
        <v>0.68062827225130895</v>
      </c>
      <c r="AB16">
        <f t="shared" si="21"/>
        <v>-374</v>
      </c>
      <c r="AC16" s="19">
        <f t="shared" si="22"/>
        <v>0.25793650793650796</v>
      </c>
      <c r="AD16">
        <f t="shared" si="23"/>
        <v>-520</v>
      </c>
      <c r="AE16" s="19">
        <f t="shared" si="24"/>
        <v>0.2</v>
      </c>
    </row>
    <row r="17" spans="1:31">
      <c r="A17" s="9">
        <v>15</v>
      </c>
      <c r="B17" s="11" t="s">
        <v>76</v>
      </c>
      <c r="C17" s="12" t="s">
        <v>5</v>
      </c>
      <c r="D17" s="12" t="s">
        <v>6</v>
      </c>
      <c r="E17" s="13">
        <f t="shared" si="15"/>
        <v>121</v>
      </c>
      <c r="F17" s="17">
        <v>3</v>
      </c>
      <c r="G17" s="17">
        <v>6</v>
      </c>
      <c r="H17" s="17">
        <v>11</v>
      </c>
      <c r="I17" s="17">
        <v>18</v>
      </c>
      <c r="J17" s="17">
        <v>4</v>
      </c>
      <c r="K17" s="17">
        <v>2</v>
      </c>
      <c r="L17" s="17">
        <v>11</v>
      </c>
      <c r="M17" s="17">
        <v>15</v>
      </c>
      <c r="N17" s="17">
        <v>13</v>
      </c>
      <c r="O17" s="17">
        <v>5</v>
      </c>
      <c r="P17" s="17">
        <v>13</v>
      </c>
      <c r="Q17" s="17">
        <v>13</v>
      </c>
      <c r="R17" s="17">
        <f t="shared" si="16"/>
        <v>7</v>
      </c>
      <c r="S17" s="17">
        <v>7</v>
      </c>
      <c r="T17" s="17">
        <v>0</v>
      </c>
      <c r="U17" s="17"/>
      <c r="V17" s="17"/>
      <c r="W17" s="17"/>
      <c r="X17" s="44">
        <f t="shared" si="17"/>
        <v>9.3076923076923084</v>
      </c>
      <c r="Y17" s="44">
        <f t="shared" si="18"/>
        <v>1.8615384615384616</v>
      </c>
      <c r="Z17">
        <f t="shared" si="19"/>
        <v>9</v>
      </c>
      <c r="AA17" s="19">
        <f t="shared" si="20"/>
        <v>0.93076923076923079</v>
      </c>
      <c r="AB17">
        <f t="shared" si="21"/>
        <v>-383</v>
      </c>
      <c r="AC17" s="19">
        <f t="shared" si="22"/>
        <v>0.24007936507936509</v>
      </c>
      <c r="AD17">
        <f t="shared" si="23"/>
        <v>-529</v>
      </c>
      <c r="AE17" s="19">
        <f t="shared" si="24"/>
        <v>0.18615384615384614</v>
      </c>
    </row>
    <row r="18" spans="1:31">
      <c r="A18" s="9">
        <v>16</v>
      </c>
      <c r="B18" s="11" t="s">
        <v>77</v>
      </c>
      <c r="C18" s="12" t="s">
        <v>5</v>
      </c>
      <c r="D18" s="12" t="s">
        <v>9</v>
      </c>
      <c r="E18" s="13">
        <f t="shared" si="15"/>
        <v>77</v>
      </c>
      <c r="F18" s="14">
        <v>7</v>
      </c>
      <c r="G18" s="14">
        <v>8</v>
      </c>
      <c r="H18" s="14">
        <v>19</v>
      </c>
      <c r="I18" s="14">
        <v>13</v>
      </c>
      <c r="J18" s="14">
        <v>4</v>
      </c>
      <c r="K18" s="14">
        <v>3</v>
      </c>
      <c r="L18" s="14">
        <v>3</v>
      </c>
      <c r="M18" s="14">
        <v>12</v>
      </c>
      <c r="N18" s="14">
        <v>8</v>
      </c>
      <c r="O18" s="14"/>
      <c r="P18" s="14"/>
      <c r="Q18" s="14"/>
      <c r="R18" s="14">
        <f t="shared" si="16"/>
        <v>0</v>
      </c>
      <c r="S18" s="14"/>
      <c r="T18" s="14"/>
      <c r="U18" s="14"/>
      <c r="V18" s="14"/>
      <c r="W18" s="14"/>
      <c r="X18" s="44">
        <f t="shared" si="17"/>
        <v>5.9230769230769234</v>
      </c>
      <c r="Y18" s="44">
        <f t="shared" si="18"/>
        <v>1.1846153846153846</v>
      </c>
      <c r="Z18">
        <f t="shared" si="19"/>
        <v>44</v>
      </c>
      <c r="AA18" s="19">
        <f t="shared" si="20"/>
        <v>0.63636363636363635</v>
      </c>
      <c r="AB18">
        <f t="shared" si="21"/>
        <v>-427</v>
      </c>
      <c r="AC18" s="19">
        <f t="shared" si="22"/>
        <v>0.15277777777777779</v>
      </c>
      <c r="AD18">
        <f t="shared" si="23"/>
        <v>-573</v>
      </c>
      <c r="AE18" s="19">
        <f t="shared" si="24"/>
        <v>0.11846153846153847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40</v>
      </c>
      <c r="G23" s="2">
        <f>SUM($F3:G3)</f>
        <v>82</v>
      </c>
      <c r="H23" s="2">
        <f>SUM($F3:H3)</f>
        <v>127</v>
      </c>
      <c r="I23" s="2">
        <f>SUM($F3:I3)</f>
        <v>172</v>
      </c>
      <c r="J23" s="2">
        <f>SUM($F3:J3)</f>
        <v>212</v>
      </c>
      <c r="K23" s="2">
        <f>SUM($F3:K3)</f>
        <v>247</v>
      </c>
      <c r="L23" s="2">
        <f>SUM($F3:L3)</f>
        <v>280</v>
      </c>
      <c r="M23" s="2">
        <f>SUM($F3:M3)</f>
        <v>315</v>
      </c>
      <c r="N23" s="2">
        <f>SUM($F3:N3)</f>
        <v>353</v>
      </c>
      <c r="O23" s="2">
        <f>SUM($F3:O3)</f>
        <v>386</v>
      </c>
      <c r="P23" s="2">
        <f>SUM($F3:P3)</f>
        <v>424</v>
      </c>
      <c r="Q23" s="2">
        <f>SUM($F3:Q3)</f>
        <v>465</v>
      </c>
      <c r="R23" s="2">
        <f>SUM($F3:R3)</f>
        <v>504</v>
      </c>
    </row>
    <row r="24" spans="1:31">
      <c r="A24" s="5" t="s">
        <v>6</v>
      </c>
      <c r="B24" s="4" t="s">
        <v>16</v>
      </c>
      <c r="D24" s="2"/>
      <c r="F24" s="2">
        <f>SUM($F4:F4)</f>
        <v>39</v>
      </c>
      <c r="G24" s="2">
        <f>SUM($F4:G4)</f>
        <v>77</v>
      </c>
      <c r="H24" s="2">
        <f>SUM($F4:H4)</f>
        <v>113</v>
      </c>
      <c r="I24" s="2">
        <f>SUM($F4:I4)</f>
        <v>144</v>
      </c>
      <c r="J24" s="2">
        <f>SUM($F4:J4)</f>
        <v>179</v>
      </c>
      <c r="K24" s="2">
        <f>SUM($F4:K4)</f>
        <v>216</v>
      </c>
      <c r="L24" s="2">
        <f>SUM($F4:L4)</f>
        <v>247</v>
      </c>
      <c r="M24" s="2">
        <f>SUM($F4:M4)</f>
        <v>286</v>
      </c>
      <c r="N24" s="2">
        <f>SUM($F4:N4)</f>
        <v>312</v>
      </c>
      <c r="O24" s="2">
        <f>SUM($F4:O4)</f>
        <v>348</v>
      </c>
      <c r="P24" s="2">
        <f>SUM($F4:P4)</f>
        <v>380</v>
      </c>
      <c r="Q24" s="2">
        <f>SUM($F4:Q4)</f>
        <v>398</v>
      </c>
      <c r="R24" s="2">
        <f>SUM($F4:R4)</f>
        <v>437</v>
      </c>
    </row>
    <row r="25" spans="1:31">
      <c r="A25" s="5" t="s">
        <v>17</v>
      </c>
      <c r="B25" s="4" t="s">
        <v>18</v>
      </c>
      <c r="D25" s="2"/>
      <c r="F25" s="2">
        <f>SUM($F5:F5)</f>
        <v>26</v>
      </c>
      <c r="G25" s="2">
        <f>SUM($F5:G5)</f>
        <v>69</v>
      </c>
      <c r="H25" s="2">
        <f>SUM($F5:H5)</f>
        <v>99</v>
      </c>
      <c r="I25" s="2">
        <f>SUM($F5:I5)</f>
        <v>137</v>
      </c>
      <c r="J25" s="2">
        <f>SUM($F5:J5)</f>
        <v>166</v>
      </c>
      <c r="K25" s="2">
        <f>SUM($F5:K5)</f>
        <v>201</v>
      </c>
      <c r="L25" s="2">
        <f>SUM($F5:L5)</f>
        <v>228</v>
      </c>
      <c r="M25" s="2">
        <f>SUM($F5:M5)</f>
        <v>263</v>
      </c>
      <c r="N25" s="2">
        <f>SUM($F5:N5)</f>
        <v>287</v>
      </c>
      <c r="O25" s="2">
        <f>SUM($F5:O5)</f>
        <v>322</v>
      </c>
      <c r="P25" s="2">
        <f>SUM($F5:P5)</f>
        <v>357</v>
      </c>
      <c r="Q25" s="2">
        <f>SUM($F5:Q5)</f>
        <v>377</v>
      </c>
      <c r="R25" s="2">
        <f>SUM($F5:R5)</f>
        <v>418</v>
      </c>
    </row>
    <row r="26" spans="1:31">
      <c r="A26" s="5" t="s">
        <v>19</v>
      </c>
      <c r="B26" s="6" t="s">
        <v>20</v>
      </c>
      <c r="D26" s="2"/>
      <c r="F26" s="2">
        <f>SUM($F6:F6)</f>
        <v>27</v>
      </c>
      <c r="G26" s="2">
        <f>SUM($F6:G6)</f>
        <v>54</v>
      </c>
      <c r="H26" s="2">
        <f>SUM($F6:H6)</f>
        <v>80</v>
      </c>
      <c r="I26" s="2">
        <f>SUM($F6:I6)</f>
        <v>114</v>
      </c>
      <c r="J26" s="2">
        <f>SUM($F6:J6)</f>
        <v>148</v>
      </c>
      <c r="K26" s="2">
        <f>SUM($F6:K6)</f>
        <v>181</v>
      </c>
      <c r="L26" s="2">
        <f>SUM($F6:L6)</f>
        <v>212</v>
      </c>
      <c r="M26" s="2">
        <f>SUM($F6:M6)</f>
        <v>241</v>
      </c>
      <c r="N26" s="2">
        <f>SUM($F6:N6)</f>
        <v>276</v>
      </c>
      <c r="O26" s="2">
        <f>SUM($F6:O6)</f>
        <v>302</v>
      </c>
      <c r="P26" s="2">
        <f>SUM($F6:P6)</f>
        <v>326</v>
      </c>
      <c r="Q26" s="2">
        <f>SUM($F6:Q6)</f>
        <v>357</v>
      </c>
      <c r="R26" s="2">
        <f>SUM($F6:R6)</f>
        <v>387</v>
      </c>
    </row>
    <row r="27" spans="1:31">
      <c r="A27" s="7"/>
      <c r="D27" s="2"/>
      <c r="F27" s="2">
        <f>SUM($F7:F7)</f>
        <v>38</v>
      </c>
      <c r="G27" s="2">
        <f>SUM($F7:G7)</f>
        <v>71</v>
      </c>
      <c r="H27" s="2">
        <f>SUM($F7:H7)</f>
        <v>101</v>
      </c>
      <c r="I27" s="2">
        <f>SUM($F7:I7)</f>
        <v>133</v>
      </c>
      <c r="J27" s="2">
        <f>SUM($F7:J7)</f>
        <v>162</v>
      </c>
      <c r="K27" s="2">
        <f>SUM($F7:K7)</f>
        <v>197</v>
      </c>
      <c r="L27" s="2">
        <f>SUM($F7:L7)</f>
        <v>238</v>
      </c>
      <c r="M27" s="2">
        <f>SUM($F7:M7)</f>
        <v>268</v>
      </c>
      <c r="N27" s="2">
        <f>SUM($F7:N7)</f>
        <v>290</v>
      </c>
      <c r="O27" s="2">
        <f>SUM($F7:O7)</f>
        <v>306</v>
      </c>
      <c r="P27" s="2">
        <f>SUM($F7:P7)</f>
        <v>321</v>
      </c>
      <c r="Q27" s="2">
        <f>SUM($F7:Q7)</f>
        <v>345</v>
      </c>
      <c r="R27" s="2">
        <f>SUM($F7:R7)</f>
        <v>375</v>
      </c>
    </row>
    <row r="28" spans="1:31">
      <c r="A28" s="7"/>
      <c r="B28" s="4" t="s">
        <v>21</v>
      </c>
      <c r="D28" s="2"/>
      <c r="F28" s="2">
        <f>SUM($F8:F8)</f>
        <v>23</v>
      </c>
      <c r="G28" s="2">
        <f>SUM($F8:G8)</f>
        <v>48</v>
      </c>
      <c r="H28" s="2">
        <f>SUM($F8:H8)</f>
        <v>81</v>
      </c>
      <c r="I28" s="2">
        <f>SUM($F8:I8)</f>
        <v>119</v>
      </c>
      <c r="J28" s="2">
        <f>SUM($F8:J8)</f>
        <v>146</v>
      </c>
      <c r="K28" s="2">
        <f>SUM($F8:K8)</f>
        <v>184</v>
      </c>
      <c r="L28" s="2">
        <f>SUM($F8:L8)</f>
        <v>200</v>
      </c>
      <c r="M28" s="2">
        <f>SUM($F8:M8)</f>
        <v>236</v>
      </c>
      <c r="N28" s="2">
        <f>SUM($F8:N8)</f>
        <v>266</v>
      </c>
      <c r="O28" s="2">
        <f>SUM($F8:O8)</f>
        <v>290</v>
      </c>
      <c r="P28" s="2">
        <f>SUM($F8:P8)</f>
        <v>305</v>
      </c>
      <c r="Q28" s="2">
        <f>SUM($F8:Q8)</f>
        <v>312</v>
      </c>
      <c r="R28" s="2">
        <f>SUM($F8:R8)</f>
        <v>355</v>
      </c>
    </row>
    <row r="29" spans="1:31">
      <c r="F29" s="2">
        <f>SUM($F9:F9)</f>
        <v>24</v>
      </c>
      <c r="G29" s="2">
        <f>SUM($F9:G9)</f>
        <v>59</v>
      </c>
      <c r="H29" s="2">
        <f>SUM($F9:H9)</f>
        <v>81</v>
      </c>
      <c r="I29" s="2">
        <f>SUM($F9:I9)</f>
        <v>109</v>
      </c>
      <c r="J29" s="2">
        <f>SUM($F9:J9)</f>
        <v>134</v>
      </c>
      <c r="K29" s="2">
        <f>SUM($F9:K9)</f>
        <v>161</v>
      </c>
      <c r="L29" s="2">
        <f>SUM($F9:L9)</f>
        <v>193</v>
      </c>
      <c r="M29" s="2">
        <f>SUM($F9:M9)</f>
        <v>226</v>
      </c>
      <c r="N29" s="2">
        <f>SUM($F9:N9)</f>
        <v>251</v>
      </c>
      <c r="O29" s="2">
        <f>SUM($F9:O9)</f>
        <v>273</v>
      </c>
      <c r="P29" s="2">
        <f>SUM($F9:P9)</f>
        <v>287</v>
      </c>
      <c r="Q29" s="2">
        <f>SUM($F9:Q9)</f>
        <v>305</v>
      </c>
      <c r="R29" s="2">
        <f>SUM($F9:R9)</f>
        <v>347</v>
      </c>
    </row>
    <row r="30" spans="1:31">
      <c r="F30" s="2">
        <f>SUM($F10:F10)</f>
        <v>28</v>
      </c>
      <c r="G30" s="2">
        <f>SUM($F10:G10)</f>
        <v>58</v>
      </c>
      <c r="H30" s="2">
        <f>SUM($F10:H10)</f>
        <v>93</v>
      </c>
      <c r="I30" s="2">
        <f>SUM($F10:I10)</f>
        <v>128</v>
      </c>
      <c r="J30" s="2">
        <f>SUM($F10:J10)</f>
        <v>153</v>
      </c>
      <c r="K30" s="2">
        <f>SUM($F10:K10)</f>
        <v>168</v>
      </c>
      <c r="L30" s="2">
        <f>SUM($F10:L10)</f>
        <v>188</v>
      </c>
      <c r="M30" s="2">
        <f>SUM($F10:M10)</f>
        <v>210</v>
      </c>
      <c r="N30" s="2">
        <f>SUM($F10:N10)</f>
        <v>226</v>
      </c>
      <c r="O30" s="2">
        <f>SUM($F10:O10)</f>
        <v>244</v>
      </c>
      <c r="P30" s="2">
        <f>SUM($F10:P10)</f>
        <v>268</v>
      </c>
      <c r="Q30" s="2">
        <f>SUM($F10:Q10)</f>
        <v>285</v>
      </c>
      <c r="R30" s="2">
        <f>SUM($F10:R10)</f>
        <v>319</v>
      </c>
    </row>
    <row r="31" spans="1:31">
      <c r="F31" s="2">
        <f>SUM($F11:F11)</f>
        <v>14</v>
      </c>
      <c r="G31" s="2">
        <f>SUM($F11:G11)</f>
        <v>34</v>
      </c>
      <c r="H31" s="2">
        <f>SUM($F11:H11)</f>
        <v>61</v>
      </c>
      <c r="I31" s="2">
        <f>SUM($F11:I11)</f>
        <v>90</v>
      </c>
      <c r="J31" s="2">
        <f>SUM($F11:J11)</f>
        <v>101</v>
      </c>
      <c r="K31" s="2">
        <f>SUM($F11:K11)</f>
        <v>127</v>
      </c>
      <c r="L31" s="2">
        <f>SUM($F11:L11)</f>
        <v>144</v>
      </c>
      <c r="M31" s="2">
        <f>SUM($F11:M11)</f>
        <v>173</v>
      </c>
      <c r="N31" s="2">
        <f>SUM($F11:N11)</f>
        <v>203</v>
      </c>
      <c r="O31" s="2">
        <f>SUM($F11:O11)</f>
        <v>222</v>
      </c>
      <c r="P31" s="2">
        <f>SUM($F11:P11)</f>
        <v>255</v>
      </c>
      <c r="Q31" s="2">
        <f>SUM($F11:Q11)</f>
        <v>276</v>
      </c>
      <c r="R31" s="2">
        <f>SUM($F11:R11)</f>
        <v>299</v>
      </c>
    </row>
    <row r="32" spans="1:31">
      <c r="F32" s="2">
        <f>SUM($F12:F12)</f>
        <v>31</v>
      </c>
      <c r="G32" s="2">
        <f>SUM($F12:G12)</f>
        <v>58</v>
      </c>
      <c r="H32" s="2">
        <f>SUM($F12:H12)</f>
        <v>83</v>
      </c>
      <c r="I32" s="2">
        <f>SUM($F12:I12)</f>
        <v>111</v>
      </c>
      <c r="J32" s="2">
        <f>SUM($F12:J12)</f>
        <v>127</v>
      </c>
      <c r="K32" s="2">
        <f>SUM($F12:K12)</f>
        <v>131</v>
      </c>
      <c r="L32" s="2">
        <f>SUM($F12:L12)</f>
        <v>153</v>
      </c>
      <c r="M32" s="2">
        <f>SUM($F12:M12)</f>
        <v>170</v>
      </c>
      <c r="N32" s="2">
        <f>SUM($F12:N12)</f>
        <v>180</v>
      </c>
      <c r="O32" s="2">
        <f>SUM($F12:O12)</f>
        <v>199</v>
      </c>
      <c r="P32" s="2">
        <f>SUM($F12:P12)</f>
        <v>220</v>
      </c>
      <c r="Q32" s="2">
        <f>SUM($F12:Q12)</f>
        <v>240</v>
      </c>
      <c r="R32" s="2">
        <f>SUM($F12:R12)</f>
        <v>248</v>
      </c>
    </row>
    <row r="33" spans="5:18">
      <c r="F33" s="2">
        <f>SUM($F13:F13)</f>
        <v>21</v>
      </c>
      <c r="G33" s="2">
        <f>SUM($F13:G13)</f>
        <v>53</v>
      </c>
      <c r="H33" s="2">
        <f>SUM($F13:H13)</f>
        <v>72</v>
      </c>
      <c r="I33" s="2">
        <f>SUM($F13:I13)</f>
        <v>101</v>
      </c>
      <c r="J33" s="2">
        <f>SUM($F13:J13)</f>
        <v>121</v>
      </c>
      <c r="K33" s="2">
        <f>SUM($F13:K13)</f>
        <v>153</v>
      </c>
      <c r="L33" s="2">
        <f>SUM($F13:L13)</f>
        <v>173</v>
      </c>
      <c r="M33" s="2">
        <f>SUM($F13:M13)</f>
        <v>195</v>
      </c>
      <c r="N33" s="2">
        <f>SUM($F13:N13)</f>
        <v>216</v>
      </c>
      <c r="O33" s="2">
        <f>SUM($F13:O13)</f>
        <v>219</v>
      </c>
      <c r="P33" s="2">
        <f>SUM($F13:P13)</f>
        <v>233</v>
      </c>
      <c r="Q33" s="2">
        <f>SUM($F13:Q13)</f>
        <v>246</v>
      </c>
      <c r="R33" s="2">
        <f>SUM($F13:R13)</f>
        <v>246</v>
      </c>
    </row>
    <row r="34" spans="5:18">
      <c r="F34" s="2">
        <f>SUM($F14:F14)</f>
        <v>33</v>
      </c>
      <c r="G34" s="2">
        <f>SUM($F14:G14)</f>
        <v>66</v>
      </c>
      <c r="H34" s="2">
        <f>SUM($F14:H14)</f>
        <v>82</v>
      </c>
      <c r="I34" s="2">
        <f>SUM($F14:I14)</f>
        <v>107</v>
      </c>
      <c r="J34" s="2">
        <f>SUM($F14:J14)</f>
        <v>113</v>
      </c>
      <c r="K34" s="2">
        <f>SUM($F14:K14)</f>
        <v>124</v>
      </c>
      <c r="L34" s="2">
        <f>SUM($F14:L14)</f>
        <v>130</v>
      </c>
      <c r="M34" s="2">
        <f>SUM($F14:M14)</f>
        <v>154</v>
      </c>
      <c r="N34" s="2">
        <f>SUM($F14:N14)</f>
        <v>165</v>
      </c>
      <c r="O34" s="2">
        <f>SUM($F14:O14)</f>
        <v>172</v>
      </c>
      <c r="P34" s="2">
        <f>SUM($F14:P14)</f>
        <v>182</v>
      </c>
      <c r="Q34" s="2">
        <f>SUM($F14:Q14)</f>
        <v>199</v>
      </c>
      <c r="R34" s="2">
        <f>SUM($F14:R14)</f>
        <v>227</v>
      </c>
    </row>
    <row r="35" spans="5:18">
      <c r="F35" s="2">
        <f>SUM($F15:F15)</f>
        <v>26</v>
      </c>
      <c r="G35" s="2">
        <f>SUM($F15:G15)</f>
        <v>53</v>
      </c>
      <c r="H35" s="2">
        <f>SUM($F15:H15)</f>
        <v>82</v>
      </c>
      <c r="I35" s="2">
        <f>SUM($F15:I15)</f>
        <v>119</v>
      </c>
      <c r="J35" s="2">
        <f>SUM($F15:J15)</f>
        <v>145</v>
      </c>
      <c r="K35" s="2">
        <f>SUM($F15:K15)</f>
        <v>160</v>
      </c>
      <c r="L35" s="2">
        <f>SUM($F15:L15)</f>
        <v>173</v>
      </c>
      <c r="M35" s="2">
        <f>SUM($F15:M15)</f>
        <v>191</v>
      </c>
      <c r="N35" s="2">
        <f>SUM($F15:N15)</f>
        <v>191</v>
      </c>
      <c r="O35" s="2">
        <f>SUM($F15:O15)</f>
        <v>191</v>
      </c>
      <c r="P35" s="2">
        <f>SUM($F15:P15)</f>
        <v>191</v>
      </c>
      <c r="Q35" s="2">
        <f>SUM($F15:Q15)</f>
        <v>191</v>
      </c>
      <c r="R35" s="2">
        <f>SUM($F15:R15)</f>
        <v>191</v>
      </c>
    </row>
    <row r="36" spans="5:18">
      <c r="F36" s="2">
        <f>SUM($F16:F16)</f>
        <v>12</v>
      </c>
      <c r="G36" s="2">
        <f>SUM($F16:G16)</f>
        <v>12</v>
      </c>
      <c r="H36" s="2">
        <f>SUM($F16:H16)</f>
        <v>28</v>
      </c>
      <c r="I36" s="2">
        <f>SUM($F16:I16)</f>
        <v>50</v>
      </c>
      <c r="J36" s="2">
        <f>SUM($F16:J16)</f>
        <v>64</v>
      </c>
      <c r="K36" s="2">
        <f>SUM($F16:K16)</f>
        <v>78</v>
      </c>
      <c r="L36" s="2">
        <f>SUM($F16:L16)</f>
        <v>101</v>
      </c>
      <c r="M36" s="2">
        <f>SUM($F16:M16)</f>
        <v>113</v>
      </c>
      <c r="N36" s="2">
        <f>SUM($F16:N16)</f>
        <v>120</v>
      </c>
      <c r="O36" s="2">
        <f>SUM($F16:O16)</f>
        <v>126</v>
      </c>
      <c r="P36" s="2">
        <f>SUM($F16:P16)</f>
        <v>130</v>
      </c>
      <c r="Q36" s="2">
        <f>SUM($F16:Q16)</f>
        <v>130</v>
      </c>
      <c r="R36" s="2">
        <f>SUM($F16:R16)</f>
        <v>130</v>
      </c>
    </row>
    <row r="37" spans="5:18">
      <c r="F37" s="2">
        <f>SUM($F17:F17)</f>
        <v>3</v>
      </c>
      <c r="G37" s="2">
        <f>SUM($F17:G17)</f>
        <v>9</v>
      </c>
      <c r="H37" s="2">
        <f>SUM($F17:H17)</f>
        <v>20</v>
      </c>
      <c r="I37" s="2">
        <f>SUM($F17:I17)</f>
        <v>38</v>
      </c>
      <c r="J37" s="2">
        <f>SUM($F17:J17)</f>
        <v>42</v>
      </c>
      <c r="K37" s="2">
        <f>SUM($F17:K17)</f>
        <v>44</v>
      </c>
      <c r="L37" s="2">
        <f>SUM($F17:L17)</f>
        <v>55</v>
      </c>
      <c r="M37" s="2">
        <f>SUM($F17:M17)</f>
        <v>70</v>
      </c>
      <c r="N37" s="2">
        <f>SUM($F17:N17)</f>
        <v>83</v>
      </c>
      <c r="O37" s="2">
        <f>SUM($F17:O17)</f>
        <v>88</v>
      </c>
      <c r="P37" s="2">
        <f>SUM($F17:P17)</f>
        <v>101</v>
      </c>
      <c r="Q37" s="2">
        <f>SUM($F17:Q17)</f>
        <v>114</v>
      </c>
      <c r="R37" s="2">
        <f>SUM($F17:R17)</f>
        <v>121</v>
      </c>
    </row>
    <row r="38" spans="5:18">
      <c r="F38" s="2">
        <f>SUM($F18:F18)</f>
        <v>7</v>
      </c>
      <c r="G38" s="2">
        <f>SUM($F18:G18)</f>
        <v>15</v>
      </c>
      <c r="H38" s="2">
        <f>SUM($F18:H18)</f>
        <v>34</v>
      </c>
      <c r="I38" s="2">
        <f>SUM($F18:I18)</f>
        <v>47</v>
      </c>
      <c r="J38" s="2">
        <f>SUM($F18:J18)</f>
        <v>51</v>
      </c>
      <c r="K38" s="2">
        <f>SUM($F18:K18)</f>
        <v>54</v>
      </c>
      <c r="L38" s="2">
        <f>SUM($F18:L18)</f>
        <v>57</v>
      </c>
      <c r="M38" s="2">
        <f>SUM($F18:M18)</f>
        <v>69</v>
      </c>
      <c r="N38" s="2">
        <f>SUM($F18:N18)</f>
        <v>77</v>
      </c>
      <c r="O38" s="2">
        <f>SUM($F18:O18)</f>
        <v>77</v>
      </c>
      <c r="P38" s="2">
        <f>SUM($F18:P18)</f>
        <v>77</v>
      </c>
      <c r="Q38" s="2">
        <f>SUM($F18:Q18)</f>
        <v>77</v>
      </c>
      <c r="R38" s="2">
        <f>SUM($F18:R18)</f>
        <v>77</v>
      </c>
    </row>
    <row r="39" spans="5:18">
      <c r="F39" s="2">
        <f>MAX(F23:F38)</f>
        <v>40</v>
      </c>
      <c r="G39" s="2">
        <f t="shared" ref="G39:R39" si="25">MAX(G23:G38)</f>
        <v>82</v>
      </c>
      <c r="H39" s="2">
        <f t="shared" si="25"/>
        <v>127</v>
      </c>
      <c r="I39" s="2">
        <f t="shared" si="25"/>
        <v>172</v>
      </c>
      <c r="J39" s="2">
        <f t="shared" si="25"/>
        <v>212</v>
      </c>
      <c r="K39" s="2">
        <f t="shared" si="25"/>
        <v>247</v>
      </c>
      <c r="L39" s="2">
        <f t="shared" si="25"/>
        <v>280</v>
      </c>
      <c r="M39" s="2">
        <f t="shared" si="25"/>
        <v>315</v>
      </c>
      <c r="N39" s="2">
        <f t="shared" si="25"/>
        <v>353</v>
      </c>
      <c r="O39" s="2">
        <f t="shared" si="25"/>
        <v>386</v>
      </c>
      <c r="P39" s="2">
        <f t="shared" si="25"/>
        <v>424</v>
      </c>
      <c r="Q39" s="2">
        <f t="shared" si="25"/>
        <v>465</v>
      </c>
      <c r="R39" s="2">
        <f t="shared" si="25"/>
        <v>504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" si="26">B3</f>
        <v>Paweł Kikel</v>
      </c>
      <c r="F44" s="8">
        <f t="shared" ref="F44:R44" si="27">F23/F$39</f>
        <v>1</v>
      </c>
      <c r="G44" s="8">
        <f t="shared" si="27"/>
        <v>1</v>
      </c>
      <c r="H44" s="8">
        <f t="shared" si="27"/>
        <v>1</v>
      </c>
      <c r="I44" s="8">
        <f t="shared" si="27"/>
        <v>1</v>
      </c>
      <c r="J44" s="8">
        <f t="shared" si="27"/>
        <v>1</v>
      </c>
      <c r="K44" s="8">
        <f t="shared" si="27"/>
        <v>1</v>
      </c>
      <c r="L44" s="8">
        <f t="shared" si="27"/>
        <v>1</v>
      </c>
      <c r="M44" s="8">
        <f t="shared" si="27"/>
        <v>1</v>
      </c>
      <c r="N44" s="8">
        <f t="shared" si="27"/>
        <v>1</v>
      </c>
      <c r="O44" s="8">
        <f t="shared" si="27"/>
        <v>1</v>
      </c>
      <c r="P44" s="8">
        <f t="shared" si="27"/>
        <v>1</v>
      </c>
      <c r="Q44" s="8">
        <f t="shared" si="27"/>
        <v>1</v>
      </c>
      <c r="R44" s="8">
        <f t="shared" si="27"/>
        <v>1</v>
      </c>
    </row>
    <row r="45" spans="5:18">
      <c r="E45" s="1" t="str">
        <f t="shared" ref="E45:E59" si="28">B4</f>
        <v>Robert "Stanley" Stańczyk</v>
      </c>
      <c r="F45" s="8">
        <f t="shared" ref="F45:R45" si="29">F24/F$39</f>
        <v>0.97499999999999998</v>
      </c>
      <c r="G45" s="8">
        <f t="shared" si="29"/>
        <v>0.93902439024390238</v>
      </c>
      <c r="H45" s="8">
        <f t="shared" si="29"/>
        <v>0.88976377952755903</v>
      </c>
      <c r="I45" s="8">
        <f t="shared" si="29"/>
        <v>0.83720930232558144</v>
      </c>
      <c r="J45" s="8">
        <f t="shared" si="29"/>
        <v>0.84433962264150941</v>
      </c>
      <c r="K45" s="8">
        <f t="shared" si="29"/>
        <v>0.87449392712550611</v>
      </c>
      <c r="L45" s="8">
        <f t="shared" si="29"/>
        <v>0.88214285714285712</v>
      </c>
      <c r="M45" s="8">
        <f t="shared" si="29"/>
        <v>0.90793650793650793</v>
      </c>
      <c r="N45" s="8">
        <f t="shared" si="29"/>
        <v>0.88385269121813026</v>
      </c>
      <c r="O45" s="8">
        <f t="shared" si="29"/>
        <v>0.9015544041450777</v>
      </c>
      <c r="P45" s="8">
        <f t="shared" si="29"/>
        <v>0.89622641509433965</v>
      </c>
      <c r="Q45" s="8">
        <f t="shared" si="29"/>
        <v>0.8559139784946237</v>
      </c>
      <c r="R45" s="8">
        <f t="shared" si="29"/>
        <v>0.86706349206349209</v>
      </c>
    </row>
    <row r="46" spans="5:18">
      <c r="E46" s="1" t="str">
        <f t="shared" si="28"/>
        <v>Krzysztof "FAZIK" Brzeziński</v>
      </c>
      <c r="F46" s="8">
        <f t="shared" ref="F46:R46" si="30">F25/F$39</f>
        <v>0.65</v>
      </c>
      <c r="G46" s="8">
        <f t="shared" si="30"/>
        <v>0.84146341463414631</v>
      </c>
      <c r="H46" s="8">
        <f t="shared" si="30"/>
        <v>0.77952755905511806</v>
      </c>
      <c r="I46" s="8">
        <f t="shared" si="30"/>
        <v>0.79651162790697672</v>
      </c>
      <c r="J46" s="8">
        <f t="shared" si="30"/>
        <v>0.78301886792452835</v>
      </c>
      <c r="K46" s="8">
        <f t="shared" si="30"/>
        <v>0.81376518218623484</v>
      </c>
      <c r="L46" s="8">
        <f t="shared" si="30"/>
        <v>0.81428571428571428</v>
      </c>
      <c r="M46" s="8">
        <f t="shared" si="30"/>
        <v>0.83492063492063495</v>
      </c>
      <c r="N46" s="8">
        <f t="shared" si="30"/>
        <v>0.81303116147308785</v>
      </c>
      <c r="O46" s="8">
        <f t="shared" si="30"/>
        <v>0.83419689119170981</v>
      </c>
      <c r="P46" s="8">
        <f t="shared" si="30"/>
        <v>0.84198113207547165</v>
      </c>
      <c r="Q46" s="8">
        <f t="shared" si="30"/>
        <v>0.81075268817204305</v>
      </c>
      <c r="R46" s="8">
        <f t="shared" si="30"/>
        <v>0.82936507936507942</v>
      </c>
    </row>
    <row r="47" spans="5:18">
      <c r="E47" s="1" t="str">
        <f t="shared" si="28"/>
        <v>Mateusz Jezierski</v>
      </c>
      <c r="F47" s="8">
        <f t="shared" ref="F47:R47" si="31">F26/F$39</f>
        <v>0.67500000000000004</v>
      </c>
      <c r="G47" s="8">
        <f t="shared" si="31"/>
        <v>0.65853658536585369</v>
      </c>
      <c r="H47" s="8">
        <f t="shared" si="31"/>
        <v>0.62992125984251968</v>
      </c>
      <c r="I47" s="8">
        <f t="shared" si="31"/>
        <v>0.66279069767441856</v>
      </c>
      <c r="J47" s="8">
        <f t="shared" si="31"/>
        <v>0.69811320754716977</v>
      </c>
      <c r="K47" s="8">
        <f t="shared" si="31"/>
        <v>0.73279352226720651</v>
      </c>
      <c r="L47" s="8">
        <f t="shared" si="31"/>
        <v>0.75714285714285712</v>
      </c>
      <c r="M47" s="8">
        <f t="shared" si="31"/>
        <v>0.76507936507936503</v>
      </c>
      <c r="N47" s="8">
        <f t="shared" si="31"/>
        <v>0.78186968838526916</v>
      </c>
      <c r="O47" s="8">
        <f t="shared" si="31"/>
        <v>0.78238341968911918</v>
      </c>
      <c r="P47" s="8">
        <f t="shared" si="31"/>
        <v>0.76886792452830188</v>
      </c>
      <c r="Q47" s="8">
        <f t="shared" si="31"/>
        <v>0.76774193548387093</v>
      </c>
      <c r="R47" s="8">
        <f t="shared" si="31"/>
        <v>0.7678571428571429</v>
      </c>
    </row>
    <row r="48" spans="5:18">
      <c r="E48" s="1" t="str">
        <f t="shared" si="28"/>
        <v>Robert "Gata" Piechota</v>
      </c>
      <c r="F48" s="8">
        <f t="shared" ref="F48:R48" si="32">F27/F$39</f>
        <v>0.95</v>
      </c>
      <c r="G48" s="8">
        <f t="shared" si="32"/>
        <v>0.86585365853658536</v>
      </c>
      <c r="H48" s="8">
        <f t="shared" si="32"/>
        <v>0.79527559055118113</v>
      </c>
      <c r="I48" s="8">
        <f t="shared" si="32"/>
        <v>0.77325581395348841</v>
      </c>
      <c r="J48" s="8">
        <f t="shared" si="32"/>
        <v>0.76415094339622647</v>
      </c>
      <c r="K48" s="8">
        <f t="shared" si="32"/>
        <v>0.79757085020242913</v>
      </c>
      <c r="L48" s="8">
        <f t="shared" si="32"/>
        <v>0.85</v>
      </c>
      <c r="M48" s="8">
        <f t="shared" si="32"/>
        <v>0.85079365079365077</v>
      </c>
      <c r="N48" s="8">
        <f t="shared" si="32"/>
        <v>0.82152974504249288</v>
      </c>
      <c r="O48" s="8">
        <f t="shared" si="32"/>
        <v>0.79274611398963735</v>
      </c>
      <c r="P48" s="8">
        <f t="shared" si="32"/>
        <v>0.75707547169811318</v>
      </c>
      <c r="Q48" s="8">
        <f t="shared" si="32"/>
        <v>0.74193548387096775</v>
      </c>
      <c r="R48" s="8">
        <f t="shared" si="32"/>
        <v>0.74404761904761907</v>
      </c>
    </row>
    <row r="49" spans="5:18">
      <c r="E49" s="1" t="str">
        <f t="shared" si="28"/>
        <v>Mateusz Brzeziński</v>
      </c>
      <c r="F49" s="8">
        <f t="shared" ref="F49:R49" si="33">F28/F$39</f>
        <v>0.57499999999999996</v>
      </c>
      <c r="G49" s="8">
        <f t="shared" si="33"/>
        <v>0.58536585365853655</v>
      </c>
      <c r="H49" s="8">
        <f t="shared" si="33"/>
        <v>0.63779527559055116</v>
      </c>
      <c r="I49" s="8">
        <f t="shared" si="33"/>
        <v>0.69186046511627908</v>
      </c>
      <c r="J49" s="8">
        <f t="shared" si="33"/>
        <v>0.68867924528301883</v>
      </c>
      <c r="K49" s="8">
        <f t="shared" si="33"/>
        <v>0.74493927125506076</v>
      </c>
      <c r="L49" s="8">
        <f t="shared" si="33"/>
        <v>0.7142857142857143</v>
      </c>
      <c r="M49" s="8">
        <f t="shared" si="33"/>
        <v>0.74920634920634921</v>
      </c>
      <c r="N49" s="8">
        <f t="shared" si="33"/>
        <v>0.7535410764872521</v>
      </c>
      <c r="O49" s="8">
        <f t="shared" si="33"/>
        <v>0.75129533678756477</v>
      </c>
      <c r="P49" s="8">
        <f t="shared" si="33"/>
        <v>0.71933962264150941</v>
      </c>
      <c r="Q49" s="8">
        <f t="shared" si="33"/>
        <v>0.67096774193548392</v>
      </c>
      <c r="R49" s="8">
        <f t="shared" si="33"/>
        <v>0.70436507936507942</v>
      </c>
    </row>
    <row r="50" spans="5:18">
      <c r="E50" s="1" t="str">
        <f t="shared" si="28"/>
        <v>Marcin Walczak</v>
      </c>
      <c r="F50" s="8">
        <f t="shared" ref="F50:R50" si="34">F29/F$39</f>
        <v>0.6</v>
      </c>
      <c r="G50" s="8">
        <f t="shared" si="34"/>
        <v>0.71951219512195119</v>
      </c>
      <c r="H50" s="8">
        <f t="shared" si="34"/>
        <v>0.63779527559055116</v>
      </c>
      <c r="I50" s="8">
        <f t="shared" si="34"/>
        <v>0.63372093023255816</v>
      </c>
      <c r="J50" s="8">
        <f t="shared" si="34"/>
        <v>0.63207547169811318</v>
      </c>
      <c r="K50" s="8">
        <f t="shared" si="34"/>
        <v>0.65182186234817818</v>
      </c>
      <c r="L50" s="8">
        <f t="shared" si="34"/>
        <v>0.68928571428571428</v>
      </c>
      <c r="M50" s="8">
        <f t="shared" si="34"/>
        <v>0.71746031746031746</v>
      </c>
      <c r="N50" s="8">
        <f t="shared" si="34"/>
        <v>0.71104815864022664</v>
      </c>
      <c r="O50" s="8">
        <f t="shared" si="34"/>
        <v>0.70725388601036265</v>
      </c>
      <c r="P50" s="8">
        <f t="shared" si="34"/>
        <v>0.67688679245283023</v>
      </c>
      <c r="Q50" s="8">
        <f t="shared" si="34"/>
        <v>0.65591397849462363</v>
      </c>
      <c r="R50" s="8">
        <f t="shared" si="34"/>
        <v>0.68849206349206349</v>
      </c>
    </row>
    <row r="51" spans="5:18">
      <c r="E51" s="1" t="str">
        <f t="shared" si="28"/>
        <v>Adam Zaremba</v>
      </c>
      <c r="F51" s="8">
        <f t="shared" ref="F51:R51" si="35">F30/F$39</f>
        <v>0.7</v>
      </c>
      <c r="G51" s="8">
        <f t="shared" si="35"/>
        <v>0.70731707317073167</v>
      </c>
      <c r="H51" s="8">
        <f t="shared" si="35"/>
        <v>0.73228346456692917</v>
      </c>
      <c r="I51" s="8">
        <f t="shared" si="35"/>
        <v>0.7441860465116279</v>
      </c>
      <c r="J51" s="8">
        <f t="shared" si="35"/>
        <v>0.72169811320754718</v>
      </c>
      <c r="K51" s="8">
        <f t="shared" si="35"/>
        <v>0.68016194331983804</v>
      </c>
      <c r="L51" s="8">
        <f t="shared" si="35"/>
        <v>0.67142857142857137</v>
      </c>
      <c r="M51" s="8">
        <f t="shared" si="35"/>
        <v>0.66666666666666663</v>
      </c>
      <c r="N51" s="8">
        <f t="shared" si="35"/>
        <v>0.64022662889518411</v>
      </c>
      <c r="O51" s="8">
        <f t="shared" si="35"/>
        <v>0.63212435233160624</v>
      </c>
      <c r="P51" s="8">
        <f t="shared" si="35"/>
        <v>0.63207547169811318</v>
      </c>
      <c r="Q51" s="8">
        <f t="shared" si="35"/>
        <v>0.61290322580645162</v>
      </c>
      <c r="R51" s="8">
        <f t="shared" si="35"/>
        <v>0.63293650793650791</v>
      </c>
    </row>
    <row r="52" spans="5:18">
      <c r="E52" s="1" t="str">
        <f t="shared" si="28"/>
        <v>Jolanta "Fox" Lisowska</v>
      </c>
      <c r="F52" s="8">
        <f t="shared" ref="F52:R52" si="36">F31/F$39</f>
        <v>0.35</v>
      </c>
      <c r="G52" s="8">
        <f t="shared" si="36"/>
        <v>0.41463414634146339</v>
      </c>
      <c r="H52" s="8">
        <f t="shared" si="36"/>
        <v>0.48031496062992124</v>
      </c>
      <c r="I52" s="8">
        <f t="shared" si="36"/>
        <v>0.52325581395348841</v>
      </c>
      <c r="J52" s="8">
        <f t="shared" si="36"/>
        <v>0.47641509433962265</v>
      </c>
      <c r="K52" s="8">
        <f t="shared" si="36"/>
        <v>0.51417004048582993</v>
      </c>
      <c r="L52" s="8">
        <f t="shared" si="36"/>
        <v>0.51428571428571423</v>
      </c>
      <c r="M52" s="8">
        <f t="shared" si="36"/>
        <v>0.54920634920634925</v>
      </c>
      <c r="N52" s="8">
        <f t="shared" si="36"/>
        <v>0.57507082152974509</v>
      </c>
      <c r="O52" s="8">
        <f t="shared" si="36"/>
        <v>0.57512953367875652</v>
      </c>
      <c r="P52" s="8">
        <f t="shared" si="36"/>
        <v>0.60141509433962259</v>
      </c>
      <c r="Q52" s="8">
        <f t="shared" si="36"/>
        <v>0.59354838709677415</v>
      </c>
      <c r="R52" s="8">
        <f t="shared" si="36"/>
        <v>0.59325396825396826</v>
      </c>
    </row>
    <row r="53" spans="5:18">
      <c r="E53" s="1" t="str">
        <f t="shared" si="28"/>
        <v>Łukasz Suska</v>
      </c>
      <c r="F53" s="8">
        <f t="shared" ref="F53:R53" si="37">F32/F$39</f>
        <v>0.77500000000000002</v>
      </c>
      <c r="G53" s="8">
        <f t="shared" si="37"/>
        <v>0.70731707317073167</v>
      </c>
      <c r="H53" s="8">
        <f t="shared" si="37"/>
        <v>0.65354330708661412</v>
      </c>
      <c r="I53" s="8">
        <f t="shared" si="37"/>
        <v>0.64534883720930236</v>
      </c>
      <c r="J53" s="8">
        <f t="shared" si="37"/>
        <v>0.59905660377358494</v>
      </c>
      <c r="K53" s="8">
        <f t="shared" si="37"/>
        <v>0.53036437246963564</v>
      </c>
      <c r="L53" s="8">
        <f t="shared" si="37"/>
        <v>0.54642857142857137</v>
      </c>
      <c r="M53" s="8">
        <f t="shared" si="37"/>
        <v>0.53968253968253965</v>
      </c>
      <c r="N53" s="8">
        <f t="shared" si="37"/>
        <v>0.50991501416430596</v>
      </c>
      <c r="O53" s="8">
        <f t="shared" si="37"/>
        <v>0.51554404145077726</v>
      </c>
      <c r="P53" s="8">
        <f t="shared" si="37"/>
        <v>0.51886792452830188</v>
      </c>
      <c r="Q53" s="8">
        <f t="shared" si="37"/>
        <v>0.5161290322580645</v>
      </c>
      <c r="R53" s="8">
        <f t="shared" si="37"/>
        <v>0.49206349206349204</v>
      </c>
    </row>
    <row r="54" spans="5:18">
      <c r="E54" s="1" t="str">
        <f t="shared" si="28"/>
        <v>Jan Kuciński</v>
      </c>
      <c r="F54" s="8">
        <f t="shared" ref="F54:R54" si="38">F33/F$39</f>
        <v>0.52500000000000002</v>
      </c>
      <c r="G54" s="8">
        <f t="shared" si="38"/>
        <v>0.64634146341463417</v>
      </c>
      <c r="H54" s="8">
        <f t="shared" si="38"/>
        <v>0.56692913385826771</v>
      </c>
      <c r="I54" s="8">
        <f t="shared" si="38"/>
        <v>0.58720930232558144</v>
      </c>
      <c r="J54" s="8">
        <f t="shared" si="38"/>
        <v>0.57075471698113212</v>
      </c>
      <c r="K54" s="8">
        <f t="shared" si="38"/>
        <v>0.61943319838056676</v>
      </c>
      <c r="L54" s="8">
        <f t="shared" si="38"/>
        <v>0.61785714285714288</v>
      </c>
      <c r="M54" s="8">
        <f t="shared" si="38"/>
        <v>0.61904761904761907</v>
      </c>
      <c r="N54" s="8">
        <f t="shared" si="38"/>
        <v>0.61189801699716717</v>
      </c>
      <c r="O54" s="8">
        <f t="shared" si="38"/>
        <v>0.56735751295336789</v>
      </c>
      <c r="P54" s="8">
        <f t="shared" si="38"/>
        <v>0.54952830188679247</v>
      </c>
      <c r="Q54" s="8">
        <f t="shared" si="38"/>
        <v>0.52903225806451615</v>
      </c>
      <c r="R54" s="8">
        <f t="shared" si="38"/>
        <v>0.48809523809523808</v>
      </c>
    </row>
    <row r="55" spans="5:18">
      <c r="E55" s="1" t="str">
        <f t="shared" si="28"/>
        <v>Iwona Orońska</v>
      </c>
      <c r="F55" s="8">
        <f t="shared" ref="F55:R55" si="39">F34/F$39</f>
        <v>0.82499999999999996</v>
      </c>
      <c r="G55" s="8">
        <f t="shared" si="39"/>
        <v>0.80487804878048785</v>
      </c>
      <c r="H55" s="8">
        <f t="shared" si="39"/>
        <v>0.64566929133858264</v>
      </c>
      <c r="I55" s="8">
        <f t="shared" si="39"/>
        <v>0.62209302325581395</v>
      </c>
      <c r="J55" s="8">
        <f t="shared" si="39"/>
        <v>0.53301886792452835</v>
      </c>
      <c r="K55" s="8">
        <f t="shared" si="39"/>
        <v>0.50202429149797567</v>
      </c>
      <c r="L55" s="8">
        <f t="shared" si="39"/>
        <v>0.4642857142857143</v>
      </c>
      <c r="M55" s="8">
        <f t="shared" si="39"/>
        <v>0.48888888888888887</v>
      </c>
      <c r="N55" s="8">
        <f t="shared" si="39"/>
        <v>0.46742209631728043</v>
      </c>
      <c r="O55" s="8">
        <f t="shared" si="39"/>
        <v>0.44559585492227977</v>
      </c>
      <c r="P55" s="8">
        <f t="shared" si="39"/>
        <v>0.42924528301886794</v>
      </c>
      <c r="Q55" s="8">
        <f t="shared" si="39"/>
        <v>0.42795698924731185</v>
      </c>
      <c r="R55" s="8">
        <f t="shared" si="39"/>
        <v>0.45039682539682541</v>
      </c>
    </row>
    <row r="56" spans="5:18">
      <c r="E56" s="1" t="str">
        <f t="shared" si="28"/>
        <v>Damian Kuczmaszewski</v>
      </c>
      <c r="F56" s="8">
        <f t="shared" ref="F56:R56" si="40">F35/F$39</f>
        <v>0.65</v>
      </c>
      <c r="G56" s="8">
        <f t="shared" si="40"/>
        <v>0.64634146341463417</v>
      </c>
      <c r="H56" s="8">
        <f t="shared" si="40"/>
        <v>0.64566929133858264</v>
      </c>
      <c r="I56" s="8">
        <f t="shared" si="40"/>
        <v>0.69186046511627908</v>
      </c>
      <c r="J56" s="8">
        <f t="shared" si="40"/>
        <v>0.68396226415094341</v>
      </c>
      <c r="K56" s="8">
        <f t="shared" si="40"/>
        <v>0.64777327935222673</v>
      </c>
      <c r="L56" s="8">
        <f t="shared" si="40"/>
        <v>0.61785714285714288</v>
      </c>
      <c r="M56" s="8">
        <f t="shared" si="40"/>
        <v>0.6063492063492063</v>
      </c>
      <c r="N56" s="8">
        <f t="shared" si="40"/>
        <v>0.54107648725212465</v>
      </c>
      <c r="O56" s="8">
        <f t="shared" si="40"/>
        <v>0.49481865284974091</v>
      </c>
      <c r="P56" s="8">
        <f t="shared" si="40"/>
        <v>0.45047169811320753</v>
      </c>
      <c r="Q56" s="8">
        <f t="shared" si="40"/>
        <v>0.41075268817204302</v>
      </c>
      <c r="R56" s="8">
        <f t="shared" si="40"/>
        <v>0.37896825396825395</v>
      </c>
    </row>
    <row r="57" spans="5:18">
      <c r="E57" s="1" t="str">
        <f t="shared" si="28"/>
        <v>Piotr Oroński</v>
      </c>
      <c r="F57" s="8">
        <f t="shared" ref="F57:R57" si="41">F36/F$39</f>
        <v>0.3</v>
      </c>
      <c r="G57" s="8">
        <f t="shared" si="41"/>
        <v>0.14634146341463414</v>
      </c>
      <c r="H57" s="8">
        <f t="shared" si="41"/>
        <v>0.22047244094488189</v>
      </c>
      <c r="I57" s="8">
        <f t="shared" si="41"/>
        <v>0.29069767441860467</v>
      </c>
      <c r="J57" s="8">
        <f t="shared" si="41"/>
        <v>0.30188679245283018</v>
      </c>
      <c r="K57" s="8">
        <f t="shared" si="41"/>
        <v>0.31578947368421051</v>
      </c>
      <c r="L57" s="8">
        <f t="shared" si="41"/>
        <v>0.36071428571428571</v>
      </c>
      <c r="M57" s="8">
        <f t="shared" si="41"/>
        <v>0.35873015873015873</v>
      </c>
      <c r="N57" s="8">
        <f t="shared" si="41"/>
        <v>0.33994334277620397</v>
      </c>
      <c r="O57" s="8">
        <f t="shared" si="41"/>
        <v>0.32642487046632124</v>
      </c>
      <c r="P57" s="8">
        <f t="shared" si="41"/>
        <v>0.30660377358490565</v>
      </c>
      <c r="Q57" s="8">
        <f t="shared" si="41"/>
        <v>0.27956989247311825</v>
      </c>
      <c r="R57" s="8">
        <f t="shared" si="41"/>
        <v>0.25793650793650796</v>
      </c>
    </row>
    <row r="58" spans="5:18">
      <c r="E58" s="1" t="str">
        <f t="shared" si="28"/>
        <v>Leszek Łukaszewicz</v>
      </c>
      <c r="F58" s="8">
        <f t="shared" ref="F58:R58" si="42">F37/F$39</f>
        <v>7.4999999999999997E-2</v>
      </c>
      <c r="G58" s="8">
        <f t="shared" si="42"/>
        <v>0.10975609756097561</v>
      </c>
      <c r="H58" s="8">
        <f t="shared" si="42"/>
        <v>0.15748031496062992</v>
      </c>
      <c r="I58" s="8">
        <f t="shared" si="42"/>
        <v>0.22093023255813954</v>
      </c>
      <c r="J58" s="8">
        <f t="shared" si="42"/>
        <v>0.19811320754716982</v>
      </c>
      <c r="K58" s="8">
        <f t="shared" si="42"/>
        <v>0.17813765182186234</v>
      </c>
      <c r="L58" s="8">
        <f t="shared" si="42"/>
        <v>0.19642857142857142</v>
      </c>
      <c r="M58" s="8">
        <f t="shared" si="42"/>
        <v>0.22222222222222221</v>
      </c>
      <c r="N58" s="8">
        <f t="shared" si="42"/>
        <v>0.23512747875354106</v>
      </c>
      <c r="O58" s="8">
        <f t="shared" si="42"/>
        <v>0.22797927461139897</v>
      </c>
      <c r="P58" s="8">
        <f t="shared" si="42"/>
        <v>0.23820754716981132</v>
      </c>
      <c r="Q58" s="8">
        <f t="shared" si="42"/>
        <v>0.24516129032258063</v>
      </c>
      <c r="R58" s="8">
        <f t="shared" si="42"/>
        <v>0.24007936507936509</v>
      </c>
    </row>
    <row r="59" spans="5:18">
      <c r="E59" s="1" t="str">
        <f t="shared" si="28"/>
        <v>Maja Jęczkowska</v>
      </c>
      <c r="F59" s="8">
        <f t="shared" ref="F59:R59" si="43">F38/F$39</f>
        <v>0.17499999999999999</v>
      </c>
      <c r="G59" s="8">
        <f t="shared" si="43"/>
        <v>0.18292682926829268</v>
      </c>
      <c r="H59" s="8">
        <f t="shared" si="43"/>
        <v>0.26771653543307089</v>
      </c>
      <c r="I59" s="8">
        <f t="shared" si="43"/>
        <v>0.27325581395348836</v>
      </c>
      <c r="J59" s="8">
        <f t="shared" si="43"/>
        <v>0.24056603773584906</v>
      </c>
      <c r="K59" s="8">
        <f t="shared" si="43"/>
        <v>0.21862348178137653</v>
      </c>
      <c r="L59" s="8">
        <f t="shared" si="43"/>
        <v>0.20357142857142857</v>
      </c>
      <c r="M59" s="8">
        <f t="shared" si="43"/>
        <v>0.21904761904761905</v>
      </c>
      <c r="N59" s="8">
        <f t="shared" si="43"/>
        <v>0.21813031161473087</v>
      </c>
      <c r="O59" s="8">
        <f t="shared" si="43"/>
        <v>0.19948186528497408</v>
      </c>
      <c r="P59" s="8">
        <f t="shared" si="43"/>
        <v>0.18160377358490565</v>
      </c>
      <c r="Q59" s="8">
        <f t="shared" si="43"/>
        <v>0.16559139784946236</v>
      </c>
      <c r="R59" s="8">
        <f t="shared" si="43"/>
        <v>0.15277777777777779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 t="s">
        <v>65</v>
      </c>
      <c r="Y1" s="22" t="s">
        <v>64</v>
      </c>
      <c r="Z1" s="55" t="s">
        <v>25</v>
      </c>
      <c r="AA1" s="55"/>
      <c r="AB1" s="55"/>
      <c r="AC1" s="55"/>
      <c r="AD1" s="20" t="s">
        <v>28</v>
      </c>
      <c r="AE1" s="42">
        <v>650</v>
      </c>
    </row>
    <row r="2" spans="1:31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activeCell="B4" sqref="B4:D4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 t="s">
        <v>65</v>
      </c>
      <c r="Y1" s="22" t="s">
        <v>64</v>
      </c>
      <c r="Z1" s="55" t="s">
        <v>25</v>
      </c>
      <c r="AA1" s="55"/>
      <c r="AB1" s="55"/>
      <c r="AC1" s="55"/>
      <c r="AD1" s="20" t="s">
        <v>28</v>
      </c>
      <c r="AE1" s="41">
        <v>650</v>
      </c>
    </row>
    <row r="2" spans="1:31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/>
      <c r="Y1" s="55" t="s">
        <v>25</v>
      </c>
      <c r="Z1" s="55"/>
      <c r="AA1" s="55"/>
      <c r="AB1" s="55"/>
      <c r="AC1" s="20" t="s">
        <v>28</v>
      </c>
      <c r="AD1" s="38">
        <v>650</v>
      </c>
    </row>
    <row r="2" spans="1:30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36"/>
      <c r="Y1" s="36"/>
      <c r="Z1" s="22"/>
      <c r="AA1" s="55" t="s">
        <v>25</v>
      </c>
      <c r="AB1" s="55"/>
      <c r="AC1" s="55"/>
      <c r="AD1" s="55"/>
      <c r="AE1" s="20"/>
      <c r="AF1" s="35"/>
    </row>
    <row r="2" spans="1:32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50"/>
      <c r="B37" s="50" t="s">
        <v>1</v>
      </c>
      <c r="C37" s="50" t="s">
        <v>2</v>
      </c>
      <c r="D37" s="51" t="s">
        <v>3</v>
      </c>
      <c r="E37" s="53" t="s">
        <v>4</v>
      </c>
      <c r="F37" s="49">
        <v>1</v>
      </c>
      <c r="G37" s="49">
        <v>2</v>
      </c>
      <c r="H37" s="49">
        <v>3</v>
      </c>
      <c r="I37" s="49">
        <v>4</v>
      </c>
      <c r="J37" s="49">
        <v>5</v>
      </c>
      <c r="K37" s="49">
        <v>6</v>
      </c>
      <c r="L37" s="49">
        <v>7</v>
      </c>
      <c r="M37" s="49">
        <v>8</v>
      </c>
      <c r="N37" s="49">
        <v>9</v>
      </c>
      <c r="O37" s="49">
        <v>10</v>
      </c>
      <c r="P37" s="49">
        <v>11</v>
      </c>
      <c r="Q37" s="49">
        <v>12</v>
      </c>
    </row>
    <row r="38" spans="1:19">
      <c r="A38" s="50"/>
      <c r="B38" s="50"/>
      <c r="C38" s="50"/>
      <c r="D38" s="52"/>
      <c r="E38" s="53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50" t="s">
        <v>0</v>
      </c>
      <c r="B49" s="50" t="s">
        <v>1</v>
      </c>
      <c r="C49" s="50" t="s">
        <v>2</v>
      </c>
      <c r="D49" s="51" t="s">
        <v>3</v>
      </c>
      <c r="E49" s="53" t="s">
        <v>4</v>
      </c>
      <c r="F49" s="49">
        <v>1</v>
      </c>
      <c r="G49" s="49">
        <v>2</v>
      </c>
      <c r="H49" s="49">
        <v>3</v>
      </c>
      <c r="I49" s="49">
        <v>4</v>
      </c>
      <c r="J49" s="49">
        <v>5</v>
      </c>
      <c r="K49" s="49">
        <v>6</v>
      </c>
      <c r="L49" s="49">
        <v>7</v>
      </c>
      <c r="M49" s="49">
        <v>8</v>
      </c>
      <c r="N49" s="49">
        <v>9</v>
      </c>
      <c r="O49" s="49">
        <v>10</v>
      </c>
      <c r="P49" s="49">
        <v>11</v>
      </c>
      <c r="Q49" s="49">
        <v>12</v>
      </c>
      <c r="R49" s="49">
        <v>13</v>
      </c>
      <c r="S49" s="49">
        <v>7</v>
      </c>
      <c r="T49" s="49">
        <v>6</v>
      </c>
      <c r="U49" s="49">
        <v>5</v>
      </c>
      <c r="V49" s="49">
        <v>4</v>
      </c>
      <c r="W49" s="49">
        <v>3</v>
      </c>
      <c r="X49" s="49">
        <v>2</v>
      </c>
      <c r="Y49" s="49">
        <v>1</v>
      </c>
      <c r="AA49" t="s">
        <v>58</v>
      </c>
    </row>
    <row r="50" spans="1:27">
      <c r="A50" s="50"/>
      <c r="B50" s="50"/>
      <c r="C50" s="50"/>
      <c r="D50" s="52"/>
      <c r="E50" s="53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X49:X50"/>
    <mergeCell ref="Y49:Y50"/>
    <mergeCell ref="S49:S50"/>
    <mergeCell ref="T49:T50"/>
    <mergeCell ref="U49:U50"/>
    <mergeCell ref="V49:V50"/>
    <mergeCell ref="W49:W50"/>
    <mergeCell ref="N49:N50"/>
    <mergeCell ref="O49:O50"/>
    <mergeCell ref="P49:P50"/>
    <mergeCell ref="Q49:Q50"/>
    <mergeCell ref="R49:R50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A37:A38"/>
    <mergeCell ref="B37:B38"/>
    <mergeCell ref="C37:C38"/>
    <mergeCell ref="D37:D38"/>
    <mergeCell ref="E37:E38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AA1:AD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49">
        <v>13</v>
      </c>
      <c r="S1" s="54"/>
      <c r="T1" s="54"/>
      <c r="U1" s="54"/>
      <c r="V1" s="54"/>
      <c r="W1" s="54"/>
      <c r="X1" s="22"/>
      <c r="Y1" s="55" t="s">
        <v>25</v>
      </c>
      <c r="Z1" s="55"/>
      <c r="AA1" s="55"/>
      <c r="AB1" s="55"/>
      <c r="AC1" s="20" t="s">
        <v>28</v>
      </c>
      <c r="AD1" s="29">
        <f>13*25</f>
        <v>325</v>
      </c>
    </row>
    <row r="2" spans="1:30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22"/>
      <c r="P1" s="55" t="s">
        <v>25</v>
      </c>
      <c r="Q1" s="55"/>
      <c r="R1" s="55"/>
      <c r="S1" s="55"/>
      <c r="T1" s="20" t="s">
        <v>28</v>
      </c>
      <c r="U1" s="28">
        <f>50+50+25+50+25+200</f>
        <v>400</v>
      </c>
    </row>
    <row r="2" spans="1:21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P1:S1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50" t="s">
        <v>0</v>
      </c>
      <c r="B1" s="50" t="s">
        <v>1</v>
      </c>
      <c r="C1" s="50" t="s">
        <v>2</v>
      </c>
      <c r="D1" s="51" t="s">
        <v>3</v>
      </c>
      <c r="E1" s="53" t="s">
        <v>4</v>
      </c>
      <c r="F1" s="49">
        <v>1</v>
      </c>
      <c r="G1" s="49">
        <v>2</v>
      </c>
      <c r="H1" s="49">
        <v>3</v>
      </c>
      <c r="I1" s="49">
        <v>4</v>
      </c>
      <c r="J1" s="49">
        <v>5</v>
      </c>
      <c r="K1" s="49">
        <v>6</v>
      </c>
      <c r="L1" s="49">
        <v>7</v>
      </c>
      <c r="M1" s="49">
        <v>8</v>
      </c>
      <c r="N1" s="49">
        <v>9</v>
      </c>
      <c r="O1" s="49">
        <v>10</v>
      </c>
      <c r="P1" s="49">
        <v>11</v>
      </c>
      <c r="Q1" s="49">
        <v>12</v>
      </c>
      <c r="R1" s="22"/>
      <c r="S1" s="55" t="s">
        <v>25</v>
      </c>
      <c r="T1" s="55"/>
      <c r="U1" s="55"/>
      <c r="V1" s="55"/>
      <c r="W1" s="20" t="s">
        <v>28</v>
      </c>
      <c r="X1" s="27">
        <f>12*30</f>
        <v>360</v>
      </c>
    </row>
    <row r="2" spans="1:24">
      <c r="A2" s="50"/>
      <c r="B2" s="50"/>
      <c r="C2" s="50"/>
      <c r="D2" s="52"/>
      <c r="E2" s="5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1</vt:i4>
      </vt:variant>
    </vt:vector>
  </HeadingPairs>
  <TitlesOfParts>
    <vt:vector size="11" baseType="lpstr">
      <vt:lpstr>225 Październik</vt:lpstr>
      <vt:lpstr>224 Wrzesień</vt:lpstr>
      <vt:lpstr>223 Sierpień</vt:lpstr>
      <vt:lpstr>222 Lipiec</vt:lpstr>
      <vt:lpstr>221 Czerwiec</vt:lpstr>
      <vt:lpstr>220 Maj</vt:lpstr>
      <vt:lpstr>219 Kwiecień</vt:lpstr>
      <vt:lpstr>218 Marzec</vt:lpstr>
      <vt:lpstr>217 Luty</vt:lpstr>
      <vt:lpstr>216 Styczeń</vt:lpstr>
      <vt:lpstr>'225 Październik'!Obszar_wydruku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2024-11-03T20:25:57Z</dcterms:modified>
</cp:coreProperties>
</file>