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26 Listopad" sheetId="36" r:id="rId1"/>
    <sheet name="225 Październik" sheetId="35" r:id="rId2"/>
    <sheet name="224 Wrzesień" sheetId="34" r:id="rId3"/>
    <sheet name="223 Sierpień" sheetId="33" r:id="rId4"/>
    <sheet name="222 Lipiec" sheetId="32" r:id="rId5"/>
    <sheet name="221 Czerwiec" sheetId="31" r:id="rId6"/>
    <sheet name="220 Maj" sheetId="30" r:id="rId7"/>
    <sheet name="219 Kwiecień" sheetId="29" r:id="rId8"/>
    <sheet name="218 Marzec" sheetId="28" r:id="rId9"/>
    <sheet name="217 Luty" sheetId="26" r:id="rId10"/>
    <sheet name="216 Styczeń" sheetId="25" r:id="rId11"/>
  </sheets>
  <definedNames>
    <definedName name="_xlnm.Print_Area" localSheetId="1">'225 Październik'!$B$2:$AH$16</definedName>
    <definedName name="_xlnm.Print_Area" localSheetId="0">'226 Listopad'!$B$2:$AH$14</definedName>
  </definedNames>
  <calcPr calcId="124519"/>
</workbook>
</file>

<file path=xl/calcChain.xml><?xml version="1.0" encoding="utf-8"?>
<calcChain xmlns="http://schemas.openxmlformats.org/spreadsheetml/2006/main">
  <c r="V31" i="36"/>
  <c r="S31" s="1"/>
  <c r="T31" s="1"/>
  <c r="D31"/>
  <c r="V30"/>
  <c r="S30" s="1"/>
  <c r="T30" s="1"/>
  <c r="D30"/>
  <c r="V28"/>
  <c r="S28" s="1"/>
  <c r="T28" s="1"/>
  <c r="D28"/>
  <c r="V27"/>
  <c r="S27" s="1"/>
  <c r="T27" s="1"/>
  <c r="D27"/>
  <c r="V25"/>
  <c r="S25" s="1"/>
  <c r="T25" s="1"/>
  <c r="D25"/>
  <c r="V24"/>
  <c r="S24" s="1"/>
  <c r="T24" s="1"/>
  <c r="D24"/>
  <c r="V22"/>
  <c r="S22" s="1"/>
  <c r="T22" s="1"/>
  <c r="D22"/>
  <c r="V21"/>
  <c r="S21" s="1"/>
  <c r="T21" s="1"/>
  <c r="D21"/>
  <c r="V19"/>
  <c r="S19" s="1"/>
  <c r="T19" s="1"/>
  <c r="D19"/>
  <c r="V18"/>
  <c r="S18" s="1"/>
  <c r="T18" s="1"/>
  <c r="D18"/>
  <c r="V16"/>
  <c r="S16" s="1"/>
  <c r="T16" s="1"/>
  <c r="D16"/>
  <c r="V15"/>
  <c r="S15" s="1"/>
  <c r="T15" s="1"/>
  <c r="D15"/>
  <c r="X10"/>
  <c r="Y10" s="1"/>
  <c r="W10"/>
  <c r="F10"/>
  <c r="S10" s="1"/>
  <c r="T10" s="1"/>
  <c r="X9"/>
  <c r="Y9" s="1"/>
  <c r="W9"/>
  <c r="F9"/>
  <c r="S9" s="1"/>
  <c r="T9" s="1"/>
  <c r="X8"/>
  <c r="Y8" s="1"/>
  <c r="W8"/>
  <c r="F8"/>
  <c r="S8" s="1"/>
  <c r="T8" s="1"/>
  <c r="X7"/>
  <c r="Y7" s="1"/>
  <c r="W7"/>
  <c r="F7"/>
  <c r="S7" s="1"/>
  <c r="T7" s="1"/>
  <c r="AA6"/>
  <c r="AB6" s="1"/>
  <c r="X6"/>
  <c r="Y6" s="1"/>
  <c r="W6"/>
  <c r="Y5"/>
  <c r="X5"/>
  <c r="W5"/>
  <c r="S5"/>
  <c r="T5" s="1"/>
  <c r="F5"/>
  <c r="AA5" s="1"/>
  <c r="AB5" s="1"/>
  <c r="Y4"/>
  <c r="X4"/>
  <c r="W4"/>
  <c r="S4"/>
  <c r="T4" s="1"/>
  <c r="F4"/>
  <c r="AA4" s="1"/>
  <c r="AB4" s="1"/>
  <c r="V39" i="35"/>
  <c r="S39" s="1"/>
  <c r="T39" s="1"/>
  <c r="D39"/>
  <c r="V38"/>
  <c r="S38" s="1"/>
  <c r="T38" s="1"/>
  <c r="D38"/>
  <c r="V36"/>
  <c r="S36" s="1"/>
  <c r="T36" s="1"/>
  <c r="D36"/>
  <c r="V35"/>
  <c r="S35" s="1"/>
  <c r="T35" s="1"/>
  <c r="D35"/>
  <c r="V33"/>
  <c r="AA6" s="1"/>
  <c r="AB6" s="1"/>
  <c r="D33"/>
  <c r="V32"/>
  <c r="S32" s="1"/>
  <c r="T32" s="1"/>
  <c r="D32"/>
  <c r="V30"/>
  <c r="S30" s="1"/>
  <c r="T30" s="1"/>
  <c r="D30"/>
  <c r="V29"/>
  <c r="S29" s="1"/>
  <c r="T29" s="1"/>
  <c r="D29"/>
  <c r="V27"/>
  <c r="X8" s="1"/>
  <c r="Y8" s="1"/>
  <c r="D27"/>
  <c r="V26"/>
  <c r="S26" s="1"/>
  <c r="T26" s="1"/>
  <c r="D26"/>
  <c r="V24"/>
  <c r="S24" s="1"/>
  <c r="T24" s="1"/>
  <c r="D24"/>
  <c r="V23"/>
  <c r="S23" s="1"/>
  <c r="T23" s="1"/>
  <c r="D23"/>
  <c r="V21"/>
  <c r="S21" s="1"/>
  <c r="T21" s="1"/>
  <c r="D21"/>
  <c r="V20"/>
  <c r="AA10" s="1"/>
  <c r="AB10" s="1"/>
  <c r="D20"/>
  <c r="V18"/>
  <c r="S18" s="1"/>
  <c r="T18" s="1"/>
  <c r="D18"/>
  <c r="V17"/>
  <c r="X12" s="1"/>
  <c r="Y12" s="1"/>
  <c r="D17"/>
  <c r="W12"/>
  <c r="AA11"/>
  <c r="AB11" s="1"/>
  <c r="X11"/>
  <c r="Y11" s="1"/>
  <c r="W11"/>
  <c r="W10"/>
  <c r="AA9"/>
  <c r="AB9" s="1"/>
  <c r="X9"/>
  <c r="Y9" s="1"/>
  <c r="W9"/>
  <c r="W8"/>
  <c r="AA7"/>
  <c r="AB7" s="1"/>
  <c r="X7"/>
  <c r="Y7" s="1"/>
  <c r="W7"/>
  <c r="W6"/>
  <c r="AA5"/>
  <c r="AB5" s="1"/>
  <c r="X5"/>
  <c r="Y5" s="1"/>
  <c r="W5"/>
  <c r="AB4"/>
  <c r="AA4"/>
  <c r="Y4"/>
  <c r="X4"/>
  <c r="W4"/>
  <c r="R4" i="34"/>
  <c r="R5"/>
  <c r="R6"/>
  <c r="R7"/>
  <c r="R20" s="1"/>
  <c r="R8"/>
  <c r="R21" s="1"/>
  <c r="R9"/>
  <c r="R22" s="1"/>
  <c r="R10"/>
  <c r="R11"/>
  <c r="R24" s="1"/>
  <c r="E38"/>
  <c r="E37"/>
  <c r="E36"/>
  <c r="E35"/>
  <c r="E34"/>
  <c r="E33"/>
  <c r="E32"/>
  <c r="E31"/>
  <c r="E30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Q25" s="1"/>
  <c r="P16"/>
  <c r="O16"/>
  <c r="N16"/>
  <c r="N25" s="1"/>
  <c r="M16"/>
  <c r="L16"/>
  <c r="K16"/>
  <c r="J16"/>
  <c r="J25" s="1"/>
  <c r="I16"/>
  <c r="I25" s="1"/>
  <c r="H16"/>
  <c r="G16"/>
  <c r="F16"/>
  <c r="F25" s="1"/>
  <c r="R23"/>
  <c r="R19"/>
  <c r="E6"/>
  <c r="R18"/>
  <c r="R17"/>
  <c r="R3"/>
  <c r="R16" s="1"/>
  <c r="X10" i="33"/>
  <c r="Y10" s="1"/>
  <c r="Z10"/>
  <c r="AA10"/>
  <c r="AB10"/>
  <c r="AC10"/>
  <c r="AD10"/>
  <c r="AE10"/>
  <c r="X11"/>
  <c r="Y11" s="1"/>
  <c r="Z11"/>
  <c r="AA11"/>
  <c r="AB11"/>
  <c r="AC11"/>
  <c r="AD11"/>
  <c r="AE11"/>
  <c r="X12"/>
  <c r="Y12" s="1"/>
  <c r="Z12"/>
  <c r="AA12"/>
  <c r="AB12"/>
  <c r="AC12"/>
  <c r="AD12"/>
  <c r="AE12"/>
  <c r="X13"/>
  <c r="Y13"/>
  <c r="Z13"/>
  <c r="AA13"/>
  <c r="AB13"/>
  <c r="AC13"/>
  <c r="AD13"/>
  <c r="AE13"/>
  <c r="X14"/>
  <c r="Y14"/>
  <c r="Z14"/>
  <c r="AA14"/>
  <c r="AB14"/>
  <c r="AC14"/>
  <c r="AD14"/>
  <c r="AE14"/>
  <c r="X15"/>
  <c r="Y15"/>
  <c r="Z15"/>
  <c r="AA15"/>
  <c r="AB15"/>
  <c r="AC15"/>
  <c r="AD15"/>
  <c r="AE15"/>
  <c r="X16"/>
  <c r="Y16"/>
  <c r="Z16"/>
  <c r="AA16"/>
  <c r="AB16"/>
  <c r="AC16"/>
  <c r="AD16"/>
  <c r="AE16"/>
  <c r="X17"/>
  <c r="Y17"/>
  <c r="Z17"/>
  <c r="AA17"/>
  <c r="AB17"/>
  <c r="AC17"/>
  <c r="AD17"/>
  <c r="AE17"/>
  <c r="X18"/>
  <c r="Y18" s="1"/>
  <c r="Z18"/>
  <c r="AA18"/>
  <c r="AB18"/>
  <c r="AC18"/>
  <c r="AD18"/>
  <c r="AE18"/>
  <c r="E45"/>
  <c r="E46"/>
  <c r="E47"/>
  <c r="E48"/>
  <c r="E49"/>
  <c r="E50"/>
  <c r="E51"/>
  <c r="E52"/>
  <c r="E53"/>
  <c r="E54"/>
  <c r="E55"/>
  <c r="E56"/>
  <c r="E57"/>
  <c r="E58"/>
  <c r="E59"/>
  <c r="F37"/>
  <c r="F58" s="1"/>
  <c r="G37"/>
  <c r="H37"/>
  <c r="I37"/>
  <c r="I58" s="1"/>
  <c r="J37"/>
  <c r="J58" s="1"/>
  <c r="K37"/>
  <c r="L37"/>
  <c r="M37"/>
  <c r="M58" s="1"/>
  <c r="N37"/>
  <c r="N58" s="1"/>
  <c r="O37"/>
  <c r="P37"/>
  <c r="Q37"/>
  <c r="Q58" s="1"/>
  <c r="F38"/>
  <c r="F59" s="1"/>
  <c r="G38"/>
  <c r="H38"/>
  <c r="I38"/>
  <c r="I59" s="1"/>
  <c r="J38"/>
  <c r="J59" s="1"/>
  <c r="K38"/>
  <c r="L38"/>
  <c r="M38"/>
  <c r="M59" s="1"/>
  <c r="N38"/>
  <c r="N59" s="1"/>
  <c r="O38"/>
  <c r="P38"/>
  <c r="Q38"/>
  <c r="Q59" s="1"/>
  <c r="F30"/>
  <c r="F51" s="1"/>
  <c r="G30"/>
  <c r="H30"/>
  <c r="I30"/>
  <c r="I51" s="1"/>
  <c r="J30"/>
  <c r="J51" s="1"/>
  <c r="K30"/>
  <c r="L30"/>
  <c r="M30"/>
  <c r="M51" s="1"/>
  <c r="N30"/>
  <c r="N51" s="1"/>
  <c r="O30"/>
  <c r="P30"/>
  <c r="Q30"/>
  <c r="Q51" s="1"/>
  <c r="F31"/>
  <c r="G31"/>
  <c r="H31"/>
  <c r="I31"/>
  <c r="J31"/>
  <c r="K31"/>
  <c r="L31"/>
  <c r="M31"/>
  <c r="N31"/>
  <c r="O31"/>
  <c r="P31"/>
  <c r="Q31"/>
  <c r="F32"/>
  <c r="F53" s="1"/>
  <c r="G32"/>
  <c r="H32"/>
  <c r="I32"/>
  <c r="I53" s="1"/>
  <c r="J32"/>
  <c r="J53" s="1"/>
  <c r="K32"/>
  <c r="L32"/>
  <c r="M32"/>
  <c r="M53" s="1"/>
  <c r="N32"/>
  <c r="N53" s="1"/>
  <c r="O32"/>
  <c r="P32"/>
  <c r="Q32"/>
  <c r="Q53" s="1"/>
  <c r="F33"/>
  <c r="G33"/>
  <c r="H33"/>
  <c r="I33"/>
  <c r="J33"/>
  <c r="K33"/>
  <c r="L33"/>
  <c r="M33"/>
  <c r="N33"/>
  <c r="O33"/>
  <c r="P33"/>
  <c r="Q33"/>
  <c r="F34"/>
  <c r="F55" s="1"/>
  <c r="G34"/>
  <c r="H34"/>
  <c r="I34"/>
  <c r="I55" s="1"/>
  <c r="J34"/>
  <c r="J55" s="1"/>
  <c r="K34"/>
  <c r="L34"/>
  <c r="M34"/>
  <c r="M55" s="1"/>
  <c r="N34"/>
  <c r="N55" s="1"/>
  <c r="O34"/>
  <c r="P34"/>
  <c r="Q34"/>
  <c r="Q55" s="1"/>
  <c r="F35"/>
  <c r="G35"/>
  <c r="H35"/>
  <c r="I35"/>
  <c r="J35"/>
  <c r="K35"/>
  <c r="L35"/>
  <c r="M35"/>
  <c r="N35"/>
  <c r="O35"/>
  <c r="P35"/>
  <c r="Q35"/>
  <c r="F36"/>
  <c r="F57" s="1"/>
  <c r="G36"/>
  <c r="H36"/>
  <c r="I36"/>
  <c r="I57" s="1"/>
  <c r="J36"/>
  <c r="J57" s="1"/>
  <c r="K36"/>
  <c r="L36"/>
  <c r="M36"/>
  <c r="M57" s="1"/>
  <c r="N36"/>
  <c r="N57" s="1"/>
  <c r="O36"/>
  <c r="P36"/>
  <c r="Q36"/>
  <c r="Q57" s="1"/>
  <c r="R18"/>
  <c r="E18" s="1"/>
  <c r="R17"/>
  <c r="E17" s="1"/>
  <c r="R16"/>
  <c r="E16" s="1"/>
  <c r="R15"/>
  <c r="E15" s="1"/>
  <c r="R14"/>
  <c r="E14" s="1"/>
  <c r="R13"/>
  <c r="E13" s="1"/>
  <c r="R12"/>
  <c r="E12" s="1"/>
  <c r="R11"/>
  <c r="E11" s="1"/>
  <c r="R10"/>
  <c r="E10" s="1"/>
  <c r="E44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Q39" s="1"/>
  <c r="P23"/>
  <c r="O23"/>
  <c r="N23"/>
  <c r="N39" s="1"/>
  <c r="M23"/>
  <c r="M39" s="1"/>
  <c r="L23"/>
  <c r="K23"/>
  <c r="J23"/>
  <c r="J39" s="1"/>
  <c r="I23"/>
  <c r="I39" s="1"/>
  <c r="H23"/>
  <c r="G23"/>
  <c r="F23"/>
  <c r="F39" s="1"/>
  <c r="R9"/>
  <c r="R29" s="1"/>
  <c r="R8"/>
  <c r="R28" s="1"/>
  <c r="R7"/>
  <c r="R27" s="1"/>
  <c r="R6"/>
  <c r="R26" s="1"/>
  <c r="R5"/>
  <c r="E5" s="1"/>
  <c r="AD5" s="1"/>
  <c r="R4"/>
  <c r="R24" s="1"/>
  <c r="R3"/>
  <c r="R23" s="1"/>
  <c r="R7" i="32"/>
  <c r="R18" s="1"/>
  <c r="E32"/>
  <c r="E31"/>
  <c r="E30"/>
  <c r="E29"/>
  <c r="E28"/>
  <c r="E27"/>
  <c r="E26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P15"/>
  <c r="O15"/>
  <c r="N15"/>
  <c r="M15"/>
  <c r="L15"/>
  <c r="K15"/>
  <c r="J15"/>
  <c r="I15"/>
  <c r="H15"/>
  <c r="G15"/>
  <c r="F15"/>
  <c r="Q14"/>
  <c r="P14"/>
  <c r="O14"/>
  <c r="N14"/>
  <c r="M14"/>
  <c r="M21" s="1"/>
  <c r="L14"/>
  <c r="K14"/>
  <c r="J14"/>
  <c r="I14"/>
  <c r="I21" s="1"/>
  <c r="H14"/>
  <c r="G14"/>
  <c r="F14"/>
  <c r="R9"/>
  <c r="R20" s="1"/>
  <c r="R8"/>
  <c r="R19" s="1"/>
  <c r="R6"/>
  <c r="E6" s="1"/>
  <c r="R5"/>
  <c r="R16" s="1"/>
  <c r="R4"/>
  <c r="R15" s="1"/>
  <c r="R3"/>
  <c r="R14" s="1"/>
  <c r="X7" i="31"/>
  <c r="Y7" s="1"/>
  <c r="X11"/>
  <c r="Y11" s="1"/>
  <c r="X13"/>
  <c r="Y13" s="1"/>
  <c r="F27"/>
  <c r="G27"/>
  <c r="H27"/>
  <c r="I27"/>
  <c r="J27"/>
  <c r="K27"/>
  <c r="L27"/>
  <c r="M27"/>
  <c r="N27"/>
  <c r="O27"/>
  <c r="P27"/>
  <c r="Q27"/>
  <c r="F28"/>
  <c r="G28"/>
  <c r="H28"/>
  <c r="I28"/>
  <c r="J28"/>
  <c r="K28"/>
  <c r="L28"/>
  <c r="M28"/>
  <c r="N28"/>
  <c r="O28"/>
  <c r="P28"/>
  <c r="Q28"/>
  <c r="F29"/>
  <c r="G29"/>
  <c r="H29"/>
  <c r="I29"/>
  <c r="J29"/>
  <c r="K29"/>
  <c r="L29"/>
  <c r="M29"/>
  <c r="N29"/>
  <c r="O29"/>
  <c r="P29"/>
  <c r="Q29"/>
  <c r="E36"/>
  <c r="E37"/>
  <c r="E38"/>
  <c r="E39"/>
  <c r="E40"/>
  <c r="E41"/>
  <c r="E42"/>
  <c r="E43"/>
  <c r="E44"/>
  <c r="E45"/>
  <c r="R4"/>
  <c r="R20" s="1"/>
  <c r="R5"/>
  <c r="R21" s="1"/>
  <c r="R6"/>
  <c r="R22" s="1"/>
  <c r="R7"/>
  <c r="E7" s="1"/>
  <c r="R8"/>
  <c r="E8" s="1"/>
  <c r="AE8" s="1"/>
  <c r="R9"/>
  <c r="R25" s="1"/>
  <c r="R10"/>
  <c r="R26" s="1"/>
  <c r="R11"/>
  <c r="E11" s="1"/>
  <c r="R12"/>
  <c r="E12" s="1"/>
  <c r="X12" s="1"/>
  <c r="Y12" s="1"/>
  <c r="R13"/>
  <c r="E13" s="1"/>
  <c r="R3"/>
  <c r="R19" s="1"/>
  <c r="E35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E4" i="30"/>
  <c r="Y5" s="1"/>
  <c r="E5"/>
  <c r="E6"/>
  <c r="E7"/>
  <c r="E8"/>
  <c r="E9"/>
  <c r="E10"/>
  <c r="E32"/>
  <c r="E31"/>
  <c r="E30"/>
  <c r="E29"/>
  <c r="E28"/>
  <c r="E27"/>
  <c r="E26"/>
  <c r="E25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E3"/>
  <c r="AB5" s="1"/>
  <c r="S40" i="29"/>
  <c r="S41"/>
  <c r="S42"/>
  <c r="S43"/>
  <c r="S44"/>
  <c r="S45"/>
  <c r="S39"/>
  <c r="AA55"/>
  <c r="E52"/>
  <c r="AA52" s="1"/>
  <c r="E53"/>
  <c r="AA53" s="1"/>
  <c r="E54"/>
  <c r="AA54" s="1"/>
  <c r="E55"/>
  <c r="E56"/>
  <c r="AA56" s="1"/>
  <c r="E57"/>
  <c r="AA57" s="1"/>
  <c r="E51"/>
  <c r="AA51" s="1"/>
  <c r="E45"/>
  <c r="E44"/>
  <c r="E43"/>
  <c r="E42"/>
  <c r="E41"/>
  <c r="E40"/>
  <c r="E39"/>
  <c r="E4"/>
  <c r="AA5" s="1"/>
  <c r="E5"/>
  <c r="AD5" s="1"/>
  <c r="E6"/>
  <c r="AB6" s="1"/>
  <c r="E7"/>
  <c r="AB7" s="1"/>
  <c r="E8"/>
  <c r="AC8" s="1"/>
  <c r="E9"/>
  <c r="AD9" s="1"/>
  <c r="E29"/>
  <c r="E28"/>
  <c r="E27"/>
  <c r="E26"/>
  <c r="E25"/>
  <c r="E24"/>
  <c r="E23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R14"/>
  <c r="Q14"/>
  <c r="P14"/>
  <c r="O14"/>
  <c r="N14"/>
  <c r="M14"/>
  <c r="L14"/>
  <c r="K14"/>
  <c r="J14"/>
  <c r="I14"/>
  <c r="H14"/>
  <c r="G14"/>
  <c r="F14"/>
  <c r="E3"/>
  <c r="AD1" i="28"/>
  <c r="E32"/>
  <c r="E31"/>
  <c r="E30"/>
  <c r="E29"/>
  <c r="E28"/>
  <c r="E27"/>
  <c r="E26"/>
  <c r="E25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E10"/>
  <c r="E9"/>
  <c r="E8"/>
  <c r="E7"/>
  <c r="E6"/>
  <c r="E3"/>
  <c r="AA7" i="36" l="1"/>
  <c r="AB7" s="1"/>
  <c r="AA8"/>
  <c r="AB8" s="1"/>
  <c r="AA9"/>
  <c r="AB9" s="1"/>
  <c r="AA10"/>
  <c r="AB10" s="1"/>
  <c r="X6" i="35"/>
  <c r="Y6" s="1"/>
  <c r="AA8"/>
  <c r="AB8" s="1"/>
  <c r="X10"/>
  <c r="Y10" s="1"/>
  <c r="AA12"/>
  <c r="AB12" s="1"/>
  <c r="S17"/>
  <c r="T17" s="1"/>
  <c r="S20"/>
  <c r="T20" s="1"/>
  <c r="S27"/>
  <c r="T27" s="1"/>
  <c r="S33"/>
  <c r="T33" s="1"/>
  <c r="E3" i="34"/>
  <c r="E8"/>
  <c r="AE8" s="1"/>
  <c r="E5"/>
  <c r="AD5" s="1"/>
  <c r="E7"/>
  <c r="AD7" s="1"/>
  <c r="E9"/>
  <c r="AD9" s="1"/>
  <c r="M25"/>
  <c r="M34" s="1"/>
  <c r="E11"/>
  <c r="AD11" s="1"/>
  <c r="E4"/>
  <c r="E10"/>
  <c r="AE10" s="1"/>
  <c r="R25"/>
  <c r="R34" s="1"/>
  <c r="F31"/>
  <c r="J31"/>
  <c r="N31"/>
  <c r="F32"/>
  <c r="J32"/>
  <c r="N32"/>
  <c r="F33"/>
  <c r="J33"/>
  <c r="N33"/>
  <c r="F34"/>
  <c r="J34"/>
  <c r="N34"/>
  <c r="F35"/>
  <c r="J35"/>
  <c r="N35"/>
  <c r="F36"/>
  <c r="J36"/>
  <c r="N36"/>
  <c r="F37"/>
  <c r="J37"/>
  <c r="N37"/>
  <c r="F38"/>
  <c r="J38"/>
  <c r="N38"/>
  <c r="I31"/>
  <c r="Q31"/>
  <c r="I32"/>
  <c r="Q32"/>
  <c r="I33"/>
  <c r="Q33"/>
  <c r="I34"/>
  <c r="Q34"/>
  <c r="I35"/>
  <c r="Q35"/>
  <c r="I36"/>
  <c r="Q36"/>
  <c r="I37"/>
  <c r="Q37"/>
  <c r="I38"/>
  <c r="Q38"/>
  <c r="AE6"/>
  <c r="H25"/>
  <c r="H30" s="1"/>
  <c r="L25"/>
  <c r="L31" s="1"/>
  <c r="P25"/>
  <c r="P32" s="1"/>
  <c r="F30"/>
  <c r="J30"/>
  <c r="N30"/>
  <c r="AD6"/>
  <c r="X7"/>
  <c r="Y7" s="1"/>
  <c r="G25"/>
  <c r="G32" s="1"/>
  <c r="K25"/>
  <c r="K33" s="1"/>
  <c r="O25"/>
  <c r="O30" s="1"/>
  <c r="I30"/>
  <c r="Q30"/>
  <c r="X6"/>
  <c r="Y6" s="1"/>
  <c r="F52" i="33"/>
  <c r="F54"/>
  <c r="F56"/>
  <c r="J52"/>
  <c r="J54"/>
  <c r="J56"/>
  <c r="N52"/>
  <c r="N54"/>
  <c r="N56"/>
  <c r="O46"/>
  <c r="F45"/>
  <c r="J45"/>
  <c r="N45"/>
  <c r="F46"/>
  <c r="J46"/>
  <c r="N46"/>
  <c r="F47"/>
  <c r="J47"/>
  <c r="N47"/>
  <c r="F48"/>
  <c r="J48"/>
  <c r="N48"/>
  <c r="F49"/>
  <c r="J49"/>
  <c r="N49"/>
  <c r="F50"/>
  <c r="J50"/>
  <c r="N50"/>
  <c r="G56"/>
  <c r="O55"/>
  <c r="O54"/>
  <c r="G52"/>
  <c r="O51"/>
  <c r="O58"/>
  <c r="I52"/>
  <c r="I54"/>
  <c r="I56"/>
  <c r="M52"/>
  <c r="M54"/>
  <c r="M56"/>
  <c r="Q52"/>
  <c r="Q54"/>
  <c r="Q56"/>
  <c r="O48"/>
  <c r="I45"/>
  <c r="M45"/>
  <c r="Q45"/>
  <c r="I46"/>
  <c r="M46"/>
  <c r="Q46"/>
  <c r="I47"/>
  <c r="M47"/>
  <c r="Q47"/>
  <c r="I48"/>
  <c r="M48"/>
  <c r="Q48"/>
  <c r="I49"/>
  <c r="M49"/>
  <c r="Q49"/>
  <c r="I50"/>
  <c r="M50"/>
  <c r="Q50"/>
  <c r="P57"/>
  <c r="P56"/>
  <c r="H54"/>
  <c r="P53"/>
  <c r="P52"/>
  <c r="H59"/>
  <c r="P58"/>
  <c r="H46"/>
  <c r="P48"/>
  <c r="P50"/>
  <c r="R38"/>
  <c r="O39"/>
  <c r="O56" s="1"/>
  <c r="K39"/>
  <c r="G39"/>
  <c r="R37"/>
  <c r="P39"/>
  <c r="P54" s="1"/>
  <c r="L39"/>
  <c r="L57" s="1"/>
  <c r="H39"/>
  <c r="H56" s="1"/>
  <c r="R33"/>
  <c r="R34"/>
  <c r="R30"/>
  <c r="R35"/>
  <c r="R31"/>
  <c r="R36"/>
  <c r="R32"/>
  <c r="R25"/>
  <c r="E3"/>
  <c r="AD3" s="1"/>
  <c r="E7"/>
  <c r="AD7" s="1"/>
  <c r="E9"/>
  <c r="AD9" s="1"/>
  <c r="E4"/>
  <c r="Z5" s="1"/>
  <c r="E6"/>
  <c r="E8"/>
  <c r="X5"/>
  <c r="Y5" s="1"/>
  <c r="AE5"/>
  <c r="Q21" i="32"/>
  <c r="Q27" s="1"/>
  <c r="E4"/>
  <c r="AD4" s="1"/>
  <c r="AD6"/>
  <c r="X6"/>
  <c r="Y6" s="1"/>
  <c r="K21"/>
  <c r="K32" s="1"/>
  <c r="E8"/>
  <c r="AE8" s="1"/>
  <c r="F21"/>
  <c r="F27" s="1"/>
  <c r="J21"/>
  <c r="J26" s="1"/>
  <c r="N21"/>
  <c r="N26" s="1"/>
  <c r="R17"/>
  <c r="R21" s="1"/>
  <c r="R30" s="1"/>
  <c r="O21"/>
  <c r="O28" s="1"/>
  <c r="G21"/>
  <c r="G30" s="1"/>
  <c r="I30"/>
  <c r="M30"/>
  <c r="I32"/>
  <c r="M32"/>
  <c r="I31"/>
  <c r="I27"/>
  <c r="M31"/>
  <c r="M27"/>
  <c r="I28"/>
  <c r="M28"/>
  <c r="I29"/>
  <c r="M29"/>
  <c r="E9"/>
  <c r="AE6"/>
  <c r="H21"/>
  <c r="L21"/>
  <c r="P21"/>
  <c r="P30" s="1"/>
  <c r="E3"/>
  <c r="E5"/>
  <c r="E7"/>
  <c r="I26"/>
  <c r="M26"/>
  <c r="F30" i="31"/>
  <c r="X8"/>
  <c r="Y8" s="1"/>
  <c r="H36"/>
  <c r="G35"/>
  <c r="O40"/>
  <c r="F45"/>
  <c r="F44"/>
  <c r="F43"/>
  <c r="I38"/>
  <c r="P39"/>
  <c r="F36"/>
  <c r="F37"/>
  <c r="F38"/>
  <c r="F39"/>
  <c r="N39"/>
  <c r="F40"/>
  <c r="F41"/>
  <c r="F42"/>
  <c r="O44"/>
  <c r="R28"/>
  <c r="Q30"/>
  <c r="Q35" s="1"/>
  <c r="M30"/>
  <c r="M38" s="1"/>
  <c r="I30"/>
  <c r="I41" s="1"/>
  <c r="R29"/>
  <c r="N30"/>
  <c r="N45" s="1"/>
  <c r="J30"/>
  <c r="J44" s="1"/>
  <c r="O30"/>
  <c r="O38" s="1"/>
  <c r="K30"/>
  <c r="K37" s="1"/>
  <c r="G30"/>
  <c r="G36" s="1"/>
  <c r="R27"/>
  <c r="P30"/>
  <c r="P40" s="1"/>
  <c r="L30"/>
  <c r="L45" s="1"/>
  <c r="H30"/>
  <c r="H38" s="1"/>
  <c r="R23"/>
  <c r="E9"/>
  <c r="E5"/>
  <c r="E6"/>
  <c r="AA12"/>
  <c r="R24"/>
  <c r="E4"/>
  <c r="X4" s="1"/>
  <c r="Y4" s="1"/>
  <c r="Z8"/>
  <c r="AD7"/>
  <c r="AA8"/>
  <c r="E10"/>
  <c r="E3"/>
  <c r="AE7"/>
  <c r="AD13"/>
  <c r="Z13"/>
  <c r="AD11"/>
  <c r="AE13"/>
  <c r="AA13"/>
  <c r="AE11"/>
  <c r="AD12"/>
  <c r="Z12"/>
  <c r="AE12"/>
  <c r="AD8"/>
  <c r="AE10"/>
  <c r="AC4" i="30"/>
  <c r="Z5"/>
  <c r="AA4"/>
  <c r="Y8"/>
  <c r="Y10"/>
  <c r="G23"/>
  <c r="G28" s="1"/>
  <c r="K23"/>
  <c r="K30" s="1"/>
  <c r="O23"/>
  <c r="O27" s="1"/>
  <c r="Z8"/>
  <c r="Y4"/>
  <c r="AA5"/>
  <c r="AA8"/>
  <c r="AB10"/>
  <c r="AA7"/>
  <c r="AA9"/>
  <c r="H23"/>
  <c r="H27" s="1"/>
  <c r="L23"/>
  <c r="L31" s="1"/>
  <c r="P23"/>
  <c r="P27" s="1"/>
  <c r="Y7"/>
  <c r="AB6"/>
  <c r="AC7"/>
  <c r="AD8"/>
  <c r="AD3"/>
  <c r="AB4"/>
  <c r="AD5"/>
  <c r="AA6"/>
  <c r="AB7"/>
  <c r="AC8"/>
  <c r="Z9"/>
  <c r="AD9"/>
  <c r="AA10"/>
  <c r="F23"/>
  <c r="F30" s="1"/>
  <c r="J23"/>
  <c r="J26" s="1"/>
  <c r="N23"/>
  <c r="N30" s="1"/>
  <c r="R23"/>
  <c r="R28" s="1"/>
  <c r="AC3"/>
  <c r="Z6"/>
  <c r="AB8"/>
  <c r="Y9"/>
  <c r="Z10"/>
  <c r="AD10"/>
  <c r="I23"/>
  <c r="I31" s="1"/>
  <c r="M23"/>
  <c r="M25" s="1"/>
  <c r="Q23"/>
  <c r="Q31" s="1"/>
  <c r="G25"/>
  <c r="AC5"/>
  <c r="AD6"/>
  <c r="AC9"/>
  <c r="Z4"/>
  <c r="AD4"/>
  <c r="Y6"/>
  <c r="AC6"/>
  <c r="Z7"/>
  <c r="AD7"/>
  <c r="AB9"/>
  <c r="AC10"/>
  <c r="AA7" i="29"/>
  <c r="AB8"/>
  <c r="AC9"/>
  <c r="AC5"/>
  <c r="AD6"/>
  <c r="AA8"/>
  <c r="AB9"/>
  <c r="AB5"/>
  <c r="AC6"/>
  <c r="AD7"/>
  <c r="AA9"/>
  <c r="AC7"/>
  <c r="AD8"/>
  <c r="AA6"/>
  <c r="AA4"/>
  <c r="I21"/>
  <c r="I27" s="1"/>
  <c r="M21"/>
  <c r="M25" s="1"/>
  <c r="Q21"/>
  <c r="Q26" s="1"/>
  <c r="AC4"/>
  <c r="H21"/>
  <c r="H25" s="1"/>
  <c r="L21"/>
  <c r="L25" s="1"/>
  <c r="P21"/>
  <c r="P29" s="1"/>
  <c r="G21"/>
  <c r="G27" s="1"/>
  <c r="K21"/>
  <c r="K27" s="1"/>
  <c r="O21"/>
  <c r="O23" s="1"/>
  <c r="AD4"/>
  <c r="F21"/>
  <c r="J21"/>
  <c r="J26" s="1"/>
  <c r="N21"/>
  <c r="N23" s="1"/>
  <c r="R21"/>
  <c r="AB4"/>
  <c r="Y9" i="28"/>
  <c r="AD6"/>
  <c r="AC10"/>
  <c r="Z7"/>
  <c r="Y5"/>
  <c r="AC7"/>
  <c r="AB5"/>
  <c r="AA4"/>
  <c r="AA8"/>
  <c r="AD8"/>
  <c r="AB9"/>
  <c r="Z4"/>
  <c r="AA7"/>
  <c r="Z8"/>
  <c r="M23"/>
  <c r="M25" s="1"/>
  <c r="Q23"/>
  <c r="Q28" s="1"/>
  <c r="K23"/>
  <c r="K25" s="1"/>
  <c r="AD10"/>
  <c r="AD3"/>
  <c r="AD4"/>
  <c r="AC3"/>
  <c r="AC6"/>
  <c r="AD7"/>
  <c r="Y7"/>
  <c r="AA9"/>
  <c r="AB10"/>
  <c r="G23"/>
  <c r="O23"/>
  <c r="Y4"/>
  <c r="AC4"/>
  <c r="Z5"/>
  <c r="AD5"/>
  <c r="AA6"/>
  <c r="AB7"/>
  <c r="Y8"/>
  <c r="AC8"/>
  <c r="Z9"/>
  <c r="AD9"/>
  <c r="AA10"/>
  <c r="F23"/>
  <c r="J23"/>
  <c r="J25" s="1"/>
  <c r="N23"/>
  <c r="R23"/>
  <c r="R26" s="1"/>
  <c r="Y6"/>
  <c r="Y10"/>
  <c r="AA5"/>
  <c r="AB6"/>
  <c r="AB4"/>
  <c r="AC5"/>
  <c r="Z6"/>
  <c r="AB8"/>
  <c r="AC9"/>
  <c r="Z10"/>
  <c r="I23"/>
  <c r="H23"/>
  <c r="H26" s="1"/>
  <c r="L23"/>
  <c r="L27" s="1"/>
  <c r="P23"/>
  <c r="P29" s="1"/>
  <c r="AA10" i="34" l="1"/>
  <c r="X8"/>
  <c r="Y8" s="1"/>
  <c r="AA7"/>
  <c r="Z8"/>
  <c r="AB9"/>
  <c r="AE9"/>
  <c r="AD8"/>
  <c r="AE11"/>
  <c r="X11"/>
  <c r="Y11" s="1"/>
  <c r="X5"/>
  <c r="Y5" s="1"/>
  <c r="M35"/>
  <c r="M33"/>
  <c r="M37"/>
  <c r="M31"/>
  <c r="AB8"/>
  <c r="AD3"/>
  <c r="X3"/>
  <c r="Y3" s="1"/>
  <c r="AC8"/>
  <c r="Z4"/>
  <c r="AB6"/>
  <c r="AE3"/>
  <c r="AC5"/>
  <c r="AC6"/>
  <c r="AA4"/>
  <c r="X4"/>
  <c r="Y4" s="1"/>
  <c r="Z6"/>
  <c r="AA8"/>
  <c r="AC4"/>
  <c r="G38"/>
  <c r="AC10"/>
  <c r="Z10"/>
  <c r="AB5"/>
  <c r="AC9"/>
  <c r="AA6"/>
  <c r="Z9"/>
  <c r="AA9"/>
  <c r="AE5"/>
  <c r="AB11"/>
  <c r="X9"/>
  <c r="Y9" s="1"/>
  <c r="AC11"/>
  <c r="G30"/>
  <c r="Z5"/>
  <c r="AD4"/>
  <c r="M36"/>
  <c r="M32"/>
  <c r="G34"/>
  <c r="Z7"/>
  <c r="AB4"/>
  <c r="AE7"/>
  <c r="AA5"/>
  <c r="M30"/>
  <c r="AB7"/>
  <c r="AC7"/>
  <c r="AE4"/>
  <c r="M38"/>
  <c r="R37"/>
  <c r="Z11"/>
  <c r="X10"/>
  <c r="Y10" s="1"/>
  <c r="AB10"/>
  <c r="AA11"/>
  <c r="AD10"/>
  <c r="K35"/>
  <c r="K31"/>
  <c r="P35"/>
  <c r="K36"/>
  <c r="K32"/>
  <c r="H36"/>
  <c r="P31"/>
  <c r="H37"/>
  <c r="H32"/>
  <c r="G35"/>
  <c r="G31"/>
  <c r="H33"/>
  <c r="O37"/>
  <c r="O33"/>
  <c r="R31"/>
  <c r="O36"/>
  <c r="O32"/>
  <c r="R30"/>
  <c r="P38"/>
  <c r="L33"/>
  <c r="R33"/>
  <c r="K38"/>
  <c r="G37"/>
  <c r="O35"/>
  <c r="K34"/>
  <c r="G33"/>
  <c r="O31"/>
  <c r="K30"/>
  <c r="R32"/>
  <c r="P37"/>
  <c r="L36"/>
  <c r="H35"/>
  <c r="P33"/>
  <c r="L32"/>
  <c r="H31"/>
  <c r="R38"/>
  <c r="R36"/>
  <c r="L38"/>
  <c r="L34"/>
  <c r="L30"/>
  <c r="L37"/>
  <c r="P34"/>
  <c r="P30"/>
  <c r="R35"/>
  <c r="O38"/>
  <c r="K37"/>
  <c r="G36"/>
  <c r="O34"/>
  <c r="H38"/>
  <c r="P36"/>
  <c r="L35"/>
  <c r="H34"/>
  <c r="K45" i="33"/>
  <c r="K47"/>
  <c r="K49"/>
  <c r="K59"/>
  <c r="G45"/>
  <c r="G47"/>
  <c r="G49"/>
  <c r="G59"/>
  <c r="R51"/>
  <c r="L48"/>
  <c r="L55"/>
  <c r="L52"/>
  <c r="H55"/>
  <c r="K50"/>
  <c r="K58"/>
  <c r="G53"/>
  <c r="G57"/>
  <c r="R58"/>
  <c r="H50"/>
  <c r="P46"/>
  <c r="L58"/>
  <c r="P59"/>
  <c r="H52"/>
  <c r="L53"/>
  <c r="K46"/>
  <c r="G58"/>
  <c r="K51"/>
  <c r="O52"/>
  <c r="G54"/>
  <c r="K55"/>
  <c r="G50"/>
  <c r="L45"/>
  <c r="L47"/>
  <c r="L49"/>
  <c r="H45"/>
  <c r="H47"/>
  <c r="H49"/>
  <c r="P45"/>
  <c r="P47"/>
  <c r="P49"/>
  <c r="O45"/>
  <c r="O47"/>
  <c r="O49"/>
  <c r="O59"/>
  <c r="R53"/>
  <c r="L51"/>
  <c r="K53"/>
  <c r="K57"/>
  <c r="R56"/>
  <c r="G46"/>
  <c r="L46"/>
  <c r="H51"/>
  <c r="L56"/>
  <c r="R39"/>
  <c r="K54"/>
  <c r="K48"/>
  <c r="R57"/>
  <c r="R55"/>
  <c r="L50"/>
  <c r="H48"/>
  <c r="H58"/>
  <c r="L59"/>
  <c r="P51"/>
  <c r="H53"/>
  <c r="L54"/>
  <c r="P55"/>
  <c r="H57"/>
  <c r="G48"/>
  <c r="G51"/>
  <c r="K52"/>
  <c r="O53"/>
  <c r="G55"/>
  <c r="K56"/>
  <c r="O57"/>
  <c r="O50"/>
  <c r="AE9"/>
  <c r="X9"/>
  <c r="Y9" s="1"/>
  <c r="F44"/>
  <c r="Z9"/>
  <c r="AA9"/>
  <c r="AE7"/>
  <c r="X7"/>
  <c r="Y7" s="1"/>
  <c r="Z7"/>
  <c r="AA7"/>
  <c r="AE6"/>
  <c r="X4"/>
  <c r="Y4" s="1"/>
  <c r="AC4"/>
  <c r="AC9"/>
  <c r="AA4"/>
  <c r="AB7"/>
  <c r="X3"/>
  <c r="Y3" s="1"/>
  <c r="AC5"/>
  <c r="AE3"/>
  <c r="AB9"/>
  <c r="AB5"/>
  <c r="AC7"/>
  <c r="N44"/>
  <c r="AB4"/>
  <c r="AA5"/>
  <c r="X6"/>
  <c r="Y6" s="1"/>
  <c r="Z6"/>
  <c r="Z4"/>
  <c r="AE4"/>
  <c r="AB6"/>
  <c r="AC6"/>
  <c r="AD6"/>
  <c r="AD4"/>
  <c r="J44"/>
  <c r="AA6"/>
  <c r="Z8"/>
  <c r="X8"/>
  <c r="Y8" s="1"/>
  <c r="AD8"/>
  <c r="AA8"/>
  <c r="AB8"/>
  <c r="AC8"/>
  <c r="R44"/>
  <c r="AE8"/>
  <c r="L44"/>
  <c r="H44"/>
  <c r="I44"/>
  <c r="M44"/>
  <c r="Q44"/>
  <c r="K44"/>
  <c r="P44"/>
  <c r="G44"/>
  <c r="O44"/>
  <c r="Q26" i="32"/>
  <c r="Q29"/>
  <c r="Q32"/>
  <c r="Q28"/>
  <c r="Q31"/>
  <c r="Q30"/>
  <c r="AE4"/>
  <c r="X4"/>
  <c r="Y4" s="1"/>
  <c r="K26"/>
  <c r="O32"/>
  <c r="O27"/>
  <c r="N28"/>
  <c r="N29"/>
  <c r="N27"/>
  <c r="N32"/>
  <c r="N31"/>
  <c r="N30"/>
  <c r="O30"/>
  <c r="K29"/>
  <c r="J31"/>
  <c r="K31"/>
  <c r="K30"/>
  <c r="K28"/>
  <c r="K27"/>
  <c r="F28"/>
  <c r="O26"/>
  <c r="G26"/>
  <c r="O29"/>
  <c r="G28"/>
  <c r="F26"/>
  <c r="F29"/>
  <c r="F32"/>
  <c r="O31"/>
  <c r="H29"/>
  <c r="G27"/>
  <c r="F31"/>
  <c r="R29"/>
  <c r="F30"/>
  <c r="AD8"/>
  <c r="X8"/>
  <c r="Y8" s="1"/>
  <c r="R31"/>
  <c r="G32"/>
  <c r="H27"/>
  <c r="H30"/>
  <c r="R28"/>
  <c r="J29"/>
  <c r="G31"/>
  <c r="J30"/>
  <c r="L30"/>
  <c r="J32"/>
  <c r="J28"/>
  <c r="L29"/>
  <c r="R26"/>
  <c r="L31"/>
  <c r="G29"/>
  <c r="R32"/>
  <c r="J27"/>
  <c r="AB4"/>
  <c r="AC8"/>
  <c r="AC6"/>
  <c r="AC4"/>
  <c r="AE3"/>
  <c r="Z4"/>
  <c r="X3"/>
  <c r="Y3" s="1"/>
  <c r="AB8"/>
  <c r="AB6"/>
  <c r="AD3"/>
  <c r="AE5"/>
  <c r="AA5"/>
  <c r="Z6"/>
  <c r="AB5"/>
  <c r="X5"/>
  <c r="Y5" s="1"/>
  <c r="AD5"/>
  <c r="AC5"/>
  <c r="Z5"/>
  <c r="Z7"/>
  <c r="AE7"/>
  <c r="AA7"/>
  <c r="Z8"/>
  <c r="AB7"/>
  <c r="X7"/>
  <c r="Y7" s="1"/>
  <c r="AC7"/>
  <c r="AD7"/>
  <c r="H32"/>
  <c r="H28"/>
  <c r="Z9"/>
  <c r="AE9"/>
  <c r="AA9"/>
  <c r="AB9"/>
  <c r="X9"/>
  <c r="Y9" s="1"/>
  <c r="AD9"/>
  <c r="AC9"/>
  <c r="P26"/>
  <c r="P29"/>
  <c r="L27"/>
  <c r="H26"/>
  <c r="R27"/>
  <c r="P32"/>
  <c r="P28"/>
  <c r="L32"/>
  <c r="L28"/>
  <c r="AA6"/>
  <c r="P31"/>
  <c r="AA8"/>
  <c r="AA4"/>
  <c r="P27"/>
  <c r="L26"/>
  <c r="H31"/>
  <c r="AD9" i="31"/>
  <c r="X9"/>
  <c r="Y9" s="1"/>
  <c r="AD10"/>
  <c r="X10"/>
  <c r="Y10" s="1"/>
  <c r="AD5"/>
  <c r="X5"/>
  <c r="Y5" s="1"/>
  <c r="J41"/>
  <c r="M36"/>
  <c r="O43"/>
  <c r="M44"/>
  <c r="P45"/>
  <c r="O41"/>
  <c r="I37"/>
  <c r="J42"/>
  <c r="N35"/>
  <c r="H37"/>
  <c r="M35"/>
  <c r="J45"/>
  <c r="O37"/>
  <c r="P38"/>
  <c r="I39"/>
  <c r="AD3"/>
  <c r="X3"/>
  <c r="Y3" s="1"/>
  <c r="Z7"/>
  <c r="X6"/>
  <c r="Y6" s="1"/>
  <c r="J37"/>
  <c r="O36"/>
  <c r="P36"/>
  <c r="G45"/>
  <c r="J38"/>
  <c r="P37"/>
  <c r="I36"/>
  <c r="G39"/>
  <c r="M45"/>
  <c r="P44"/>
  <c r="L42"/>
  <c r="K40"/>
  <c r="L41"/>
  <c r="K43"/>
  <c r="N42"/>
  <c r="Q43"/>
  <c r="L40"/>
  <c r="H35"/>
  <c r="M41"/>
  <c r="G38"/>
  <c r="Q44"/>
  <c r="L39"/>
  <c r="H44"/>
  <c r="Q39"/>
  <c r="AD6"/>
  <c r="R43"/>
  <c r="G43"/>
  <c r="K44"/>
  <c r="O45"/>
  <c r="N41"/>
  <c r="J40"/>
  <c r="N37"/>
  <c r="J36"/>
  <c r="M43"/>
  <c r="Q45"/>
  <c r="H41"/>
  <c r="L38"/>
  <c r="P35"/>
  <c r="L44"/>
  <c r="I42"/>
  <c r="M39"/>
  <c r="Q36"/>
  <c r="J43"/>
  <c r="N44"/>
  <c r="K42"/>
  <c r="G41"/>
  <c r="O39"/>
  <c r="K38"/>
  <c r="G37"/>
  <c r="O35"/>
  <c r="I44"/>
  <c r="P42"/>
  <c r="H40"/>
  <c r="L37"/>
  <c r="H43"/>
  <c r="M40"/>
  <c r="Q37"/>
  <c r="I35"/>
  <c r="R30"/>
  <c r="R40" s="1"/>
  <c r="L43"/>
  <c r="Q40"/>
  <c r="K36"/>
  <c r="Q41"/>
  <c r="N38"/>
  <c r="H45"/>
  <c r="Q38"/>
  <c r="N43"/>
  <c r="G42"/>
  <c r="K39"/>
  <c r="K35"/>
  <c r="H42"/>
  <c r="M42"/>
  <c r="R44"/>
  <c r="G44"/>
  <c r="K45"/>
  <c r="N40"/>
  <c r="J39"/>
  <c r="N36"/>
  <c r="J35"/>
  <c r="I45"/>
  <c r="P41"/>
  <c r="H39"/>
  <c r="L36"/>
  <c r="P43"/>
  <c r="Q42"/>
  <c r="I40"/>
  <c r="M37"/>
  <c r="O42"/>
  <c r="K41"/>
  <c r="G40"/>
  <c r="I43"/>
  <c r="L35"/>
  <c r="AA9"/>
  <c r="AE6"/>
  <c r="AE5"/>
  <c r="AA5"/>
  <c r="AE9"/>
  <c r="Z9"/>
  <c r="AA7"/>
  <c r="Z6"/>
  <c r="AA6"/>
  <c r="Z5"/>
  <c r="AE4"/>
  <c r="AD4"/>
  <c r="Z10"/>
  <c r="AA11"/>
  <c r="Z11"/>
  <c r="AA10"/>
  <c r="AB10"/>
  <c r="AB11"/>
  <c r="AA4"/>
  <c r="AB12"/>
  <c r="AC5"/>
  <c r="AC6"/>
  <c r="AE3"/>
  <c r="AB13"/>
  <c r="AC12"/>
  <c r="AC8"/>
  <c r="AC11"/>
  <c r="AB4"/>
  <c r="AC4"/>
  <c r="AB8"/>
  <c r="AC13"/>
  <c r="AC7"/>
  <c r="AB9"/>
  <c r="AB7"/>
  <c r="AC9"/>
  <c r="AB6"/>
  <c r="AC10"/>
  <c r="Z4"/>
  <c r="AB5"/>
  <c r="F35"/>
  <c r="G26" i="30"/>
  <c r="H25"/>
  <c r="H29"/>
  <c r="G27"/>
  <c r="O26"/>
  <c r="G31"/>
  <c r="H32"/>
  <c r="G29"/>
  <c r="G30"/>
  <c r="P25"/>
  <c r="G32"/>
  <c r="H26"/>
  <c r="O32"/>
  <c r="P32"/>
  <c r="P29"/>
  <c r="O25"/>
  <c r="R26"/>
  <c r="K25"/>
  <c r="O30"/>
  <c r="O31"/>
  <c r="K28"/>
  <c r="K31"/>
  <c r="K26"/>
  <c r="K27"/>
  <c r="K29"/>
  <c r="O29"/>
  <c r="O28"/>
  <c r="K32"/>
  <c r="L26"/>
  <c r="P30"/>
  <c r="P26"/>
  <c r="H28"/>
  <c r="P28"/>
  <c r="Q25"/>
  <c r="Q27"/>
  <c r="R25"/>
  <c r="H31"/>
  <c r="P31"/>
  <c r="H30"/>
  <c r="F27"/>
  <c r="F32"/>
  <c r="L27"/>
  <c r="F31"/>
  <c r="R27"/>
  <c r="F29"/>
  <c r="R32"/>
  <c r="F28"/>
  <c r="L32"/>
  <c r="L28"/>
  <c r="L25"/>
  <c r="L29"/>
  <c r="R30"/>
  <c r="L30"/>
  <c r="R29"/>
  <c r="F26"/>
  <c r="M30"/>
  <c r="M28"/>
  <c r="M26"/>
  <c r="Q30"/>
  <c r="Q28"/>
  <c r="Q26"/>
  <c r="J31"/>
  <c r="M29"/>
  <c r="Q32"/>
  <c r="N31"/>
  <c r="J27"/>
  <c r="N29"/>
  <c r="M31"/>
  <c r="J32"/>
  <c r="Q29"/>
  <c r="N28"/>
  <c r="F25"/>
  <c r="N26"/>
  <c r="I30"/>
  <c r="I28"/>
  <c r="I26"/>
  <c r="I32"/>
  <c r="J30"/>
  <c r="I29"/>
  <c r="J29"/>
  <c r="M32"/>
  <c r="M27"/>
  <c r="J28"/>
  <c r="R31"/>
  <c r="N27"/>
  <c r="J25"/>
  <c r="N32"/>
  <c r="I25"/>
  <c r="N25"/>
  <c r="I27"/>
  <c r="H28" i="29"/>
  <c r="I25"/>
  <c r="I29"/>
  <c r="I23"/>
  <c r="I28"/>
  <c r="I24"/>
  <c r="Q28"/>
  <c r="P27"/>
  <c r="L23"/>
  <c r="F24"/>
  <c r="N28"/>
  <c r="Q24"/>
  <c r="H29"/>
  <c r="Q29"/>
  <c r="H26"/>
  <c r="N25"/>
  <c r="H24"/>
  <c r="Q23"/>
  <c r="O25"/>
  <c r="M26"/>
  <c r="P26"/>
  <c r="H23"/>
  <c r="H27"/>
  <c r="P28"/>
  <c r="P24"/>
  <c r="M24"/>
  <c r="M29"/>
  <c r="P25"/>
  <c r="P23"/>
  <c r="M23"/>
  <c r="N27"/>
  <c r="M27"/>
  <c r="M28"/>
  <c r="R29"/>
  <c r="L27"/>
  <c r="Q27"/>
  <c r="N26"/>
  <c r="L24"/>
  <c r="R24"/>
  <c r="I26"/>
  <c r="L29"/>
  <c r="Q25"/>
  <c r="R26"/>
  <c r="R28"/>
  <c r="L26"/>
  <c r="F29"/>
  <c r="R25"/>
  <c r="F23"/>
  <c r="L28"/>
  <c r="K25"/>
  <c r="R27"/>
  <c r="O28"/>
  <c r="O26"/>
  <c r="O24"/>
  <c r="J27"/>
  <c r="J24"/>
  <c r="N24"/>
  <c r="K29"/>
  <c r="J29"/>
  <c r="F25"/>
  <c r="R23"/>
  <c r="O29"/>
  <c r="F26"/>
  <c r="J23"/>
  <c r="G28"/>
  <c r="G26"/>
  <c r="G24"/>
  <c r="K28"/>
  <c r="K26"/>
  <c r="K24"/>
  <c r="G29"/>
  <c r="J28"/>
  <c r="N29"/>
  <c r="J25"/>
  <c r="F27"/>
  <c r="F28"/>
  <c r="G23"/>
  <c r="G25"/>
  <c r="O27"/>
  <c r="K23"/>
  <c r="K31" i="28"/>
  <c r="K27"/>
  <c r="Q25"/>
  <c r="Q29"/>
  <c r="Q32"/>
  <c r="Q31"/>
  <c r="M27"/>
  <c r="K26"/>
  <c r="G28"/>
  <c r="Q27"/>
  <c r="Q30"/>
  <c r="G27"/>
  <c r="N29"/>
  <c r="K30"/>
  <c r="K32"/>
  <c r="Q26"/>
  <c r="K29"/>
  <c r="M32"/>
  <c r="I28"/>
  <c r="M31"/>
  <c r="N32"/>
  <c r="M29"/>
  <c r="I25"/>
  <c r="G32"/>
  <c r="K28"/>
  <c r="M28"/>
  <c r="G25"/>
  <c r="R32"/>
  <c r="O27"/>
  <c r="O32"/>
  <c r="M30"/>
  <c r="O25"/>
  <c r="R28"/>
  <c r="R25"/>
  <c r="M26"/>
  <c r="R29"/>
  <c r="R30"/>
  <c r="O31"/>
  <c r="I29"/>
  <c r="O29"/>
  <c r="P32"/>
  <c r="P28"/>
  <c r="I31"/>
  <c r="I27"/>
  <c r="N31"/>
  <c r="N27"/>
  <c r="G30"/>
  <c r="G26"/>
  <c r="I32"/>
  <c r="L25"/>
  <c r="P31"/>
  <c r="O28"/>
  <c r="N25"/>
  <c r="J26"/>
  <c r="F32"/>
  <c r="P30"/>
  <c r="J28"/>
  <c r="L26"/>
  <c r="I30"/>
  <c r="H27"/>
  <c r="N30"/>
  <c r="R31"/>
  <c r="R27"/>
  <c r="O30"/>
  <c r="O26"/>
  <c r="H29"/>
  <c r="P25"/>
  <c r="J29"/>
  <c r="I26"/>
  <c r="N26"/>
  <c r="J32"/>
  <c r="G31"/>
  <c r="N28"/>
  <c r="P26"/>
  <c r="L31"/>
  <c r="P27"/>
  <c r="G29"/>
  <c r="H32"/>
  <c r="H28"/>
  <c r="F31"/>
  <c r="F27"/>
  <c r="L29"/>
  <c r="F30"/>
  <c r="H30"/>
  <c r="F29"/>
  <c r="L32"/>
  <c r="L28"/>
  <c r="J31"/>
  <c r="J27"/>
  <c r="H25"/>
  <c r="H31"/>
  <c r="F25"/>
  <c r="L30"/>
  <c r="F28"/>
  <c r="J30"/>
  <c r="F26"/>
  <c r="R48" i="33" l="1"/>
  <c r="R49"/>
  <c r="R50"/>
  <c r="R47"/>
  <c r="R45"/>
  <c r="R59"/>
  <c r="R52"/>
  <c r="R54"/>
  <c r="R46"/>
  <c r="R45" i="31"/>
  <c r="R37"/>
  <c r="R41"/>
  <c r="R36"/>
  <c r="R38"/>
  <c r="R42"/>
  <c r="R35"/>
  <c r="R39"/>
  <c r="P5" i="26"/>
  <c r="R5"/>
  <c r="S5"/>
  <c r="T5"/>
  <c r="U5"/>
  <c r="P6"/>
  <c r="R6"/>
  <c r="S6"/>
  <c r="T6"/>
  <c r="U6"/>
  <c r="P7"/>
  <c r="R7"/>
  <c r="S7"/>
  <c r="T7"/>
  <c r="U7"/>
  <c r="P8"/>
  <c r="R8"/>
  <c r="S8"/>
  <c r="T8"/>
  <c r="U8"/>
  <c r="P9"/>
  <c r="R9"/>
  <c r="S9"/>
  <c r="T9"/>
  <c r="U9"/>
  <c r="P10"/>
  <c r="R10"/>
  <c r="S10"/>
  <c r="T10"/>
  <c r="U10"/>
  <c r="P11"/>
  <c r="R11"/>
  <c r="S11"/>
  <c r="T11"/>
  <c r="U11"/>
  <c r="P12"/>
  <c r="R12"/>
  <c r="S12"/>
  <c r="T12"/>
  <c r="U12"/>
  <c r="P13"/>
  <c r="R13"/>
  <c r="S13"/>
  <c r="T13"/>
  <c r="U13"/>
  <c r="P14"/>
  <c r="R14"/>
  <c r="S14"/>
  <c r="T14"/>
  <c r="U14"/>
  <c r="P15"/>
  <c r="R15"/>
  <c r="S15"/>
  <c r="T15"/>
  <c r="U15"/>
  <c r="P16"/>
  <c r="R16"/>
  <c r="S16"/>
  <c r="T16"/>
  <c r="U16"/>
  <c r="P17"/>
  <c r="R17"/>
  <c r="S17"/>
  <c r="T17"/>
  <c r="U17"/>
  <c r="P18"/>
  <c r="R18"/>
  <c r="S18"/>
  <c r="T18"/>
  <c r="U18"/>
  <c r="P19"/>
  <c r="R19"/>
  <c r="S19"/>
  <c r="T19"/>
  <c r="U19"/>
  <c r="P20"/>
  <c r="R20"/>
  <c r="S20"/>
  <c r="T20"/>
  <c r="U20"/>
  <c r="P21"/>
  <c r="R21"/>
  <c r="S21"/>
  <c r="T21"/>
  <c r="U21"/>
  <c r="P22"/>
  <c r="R22"/>
  <c r="S22"/>
  <c r="T22"/>
  <c r="U22"/>
  <c r="P23"/>
  <c r="R23"/>
  <c r="S23"/>
  <c r="T23"/>
  <c r="U23"/>
  <c r="P24"/>
  <c r="R24"/>
  <c r="S24"/>
  <c r="T24"/>
  <c r="U24"/>
  <c r="P25"/>
  <c r="R25"/>
  <c r="S25"/>
  <c r="T25"/>
  <c r="U25"/>
  <c r="S4"/>
  <c r="F63"/>
  <c r="G63"/>
  <c r="H63"/>
  <c r="I63"/>
  <c r="J63"/>
  <c r="K63"/>
  <c r="L63"/>
  <c r="M63"/>
  <c r="N63"/>
  <c r="F64"/>
  <c r="G64"/>
  <c r="H64"/>
  <c r="I64"/>
  <c r="J64"/>
  <c r="K64"/>
  <c r="L64"/>
  <c r="M64"/>
  <c r="N64"/>
  <c r="F65"/>
  <c r="G65"/>
  <c r="H65"/>
  <c r="I65"/>
  <c r="J65"/>
  <c r="K65"/>
  <c r="L65"/>
  <c r="M65"/>
  <c r="N65"/>
  <c r="F66"/>
  <c r="G66"/>
  <c r="H66"/>
  <c r="I66"/>
  <c r="J66"/>
  <c r="K66"/>
  <c r="L66"/>
  <c r="M66"/>
  <c r="N66"/>
  <c r="F67"/>
  <c r="G67"/>
  <c r="H67"/>
  <c r="I67"/>
  <c r="J67"/>
  <c r="K67"/>
  <c r="L67"/>
  <c r="M67"/>
  <c r="N67"/>
  <c r="F68"/>
  <c r="G68"/>
  <c r="H68"/>
  <c r="I68"/>
  <c r="J68"/>
  <c r="K68"/>
  <c r="L68"/>
  <c r="M68"/>
  <c r="N68"/>
  <c r="F69"/>
  <c r="G69"/>
  <c r="H69"/>
  <c r="I69"/>
  <c r="J69"/>
  <c r="K69"/>
  <c r="L69"/>
  <c r="M69"/>
  <c r="N69"/>
  <c r="F70"/>
  <c r="G70"/>
  <c r="H70"/>
  <c r="I70"/>
  <c r="J70"/>
  <c r="K70"/>
  <c r="L70"/>
  <c r="M70"/>
  <c r="N70"/>
  <c r="F71"/>
  <c r="G71"/>
  <c r="H71"/>
  <c r="I71"/>
  <c r="J71"/>
  <c r="K71"/>
  <c r="L71"/>
  <c r="M71"/>
  <c r="N71"/>
  <c r="F72"/>
  <c r="G72"/>
  <c r="H72"/>
  <c r="I72"/>
  <c r="J72"/>
  <c r="K72"/>
  <c r="L72"/>
  <c r="M72"/>
  <c r="N72"/>
  <c r="F73"/>
  <c r="G73"/>
  <c r="H73"/>
  <c r="I73"/>
  <c r="J73"/>
  <c r="K73"/>
  <c r="L73"/>
  <c r="M73"/>
  <c r="N73"/>
  <c r="F74"/>
  <c r="G74"/>
  <c r="H74"/>
  <c r="I74"/>
  <c r="J74"/>
  <c r="K74"/>
  <c r="L74"/>
  <c r="M74"/>
  <c r="N74"/>
  <c r="F75"/>
  <c r="G75"/>
  <c r="H75"/>
  <c r="I75"/>
  <c r="J75"/>
  <c r="K75"/>
  <c r="L75"/>
  <c r="M75"/>
  <c r="N75"/>
  <c r="F76"/>
  <c r="G76"/>
  <c r="H76"/>
  <c r="I76"/>
  <c r="J76"/>
  <c r="K76"/>
  <c r="L76"/>
  <c r="M76"/>
  <c r="N76"/>
  <c r="F77"/>
  <c r="G77"/>
  <c r="H77"/>
  <c r="I77"/>
  <c r="J77"/>
  <c r="K77"/>
  <c r="L77"/>
  <c r="M77"/>
  <c r="N77"/>
  <c r="F78"/>
  <c r="G78"/>
  <c r="H78"/>
  <c r="I78"/>
  <c r="J78"/>
  <c r="K78"/>
  <c r="L78"/>
  <c r="M78"/>
  <c r="N78"/>
  <c r="F57"/>
  <c r="G57"/>
  <c r="H57"/>
  <c r="I57"/>
  <c r="J57"/>
  <c r="K57"/>
  <c r="L57"/>
  <c r="M57"/>
  <c r="N57"/>
  <c r="F58"/>
  <c r="G58"/>
  <c r="H58"/>
  <c r="I58"/>
  <c r="J58"/>
  <c r="K58"/>
  <c r="L58"/>
  <c r="M58"/>
  <c r="N58"/>
  <c r="F59"/>
  <c r="G59"/>
  <c r="H59"/>
  <c r="I59"/>
  <c r="J59"/>
  <c r="K59"/>
  <c r="L59"/>
  <c r="M59"/>
  <c r="N59"/>
  <c r="F60"/>
  <c r="G60"/>
  <c r="H60"/>
  <c r="I60"/>
  <c r="J60"/>
  <c r="K60"/>
  <c r="L60"/>
  <c r="M60"/>
  <c r="N60"/>
  <c r="F61"/>
  <c r="G61"/>
  <c r="H61"/>
  <c r="I61"/>
  <c r="J61"/>
  <c r="K61"/>
  <c r="L61"/>
  <c r="M61"/>
  <c r="N61"/>
  <c r="F62"/>
  <c r="G62"/>
  <c r="H62"/>
  <c r="I62"/>
  <c r="J62"/>
  <c r="K62"/>
  <c r="L62"/>
  <c r="M62"/>
  <c r="N62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G54"/>
  <c r="H54"/>
  <c r="I54"/>
  <c r="J54"/>
  <c r="K54"/>
  <c r="L54"/>
  <c r="M54"/>
  <c r="N54"/>
  <c r="F54"/>
  <c r="F53"/>
  <c r="G53"/>
  <c r="H53"/>
  <c r="I53"/>
  <c r="J53"/>
  <c r="K53"/>
  <c r="L53"/>
  <c r="M53"/>
  <c r="N53"/>
  <c r="F42"/>
  <c r="G42"/>
  <c r="H42"/>
  <c r="I42"/>
  <c r="J42"/>
  <c r="K42"/>
  <c r="L42"/>
  <c r="M42"/>
  <c r="N42"/>
  <c r="F43"/>
  <c r="G43"/>
  <c r="H43"/>
  <c r="I43"/>
  <c r="J43"/>
  <c r="K43"/>
  <c r="L43"/>
  <c r="M43"/>
  <c r="N43"/>
  <c r="F44"/>
  <c r="G44"/>
  <c r="H44"/>
  <c r="I44"/>
  <c r="J44"/>
  <c r="K44"/>
  <c r="L44"/>
  <c r="M44"/>
  <c r="N44"/>
  <c r="F45"/>
  <c r="G45"/>
  <c r="H45"/>
  <c r="I45"/>
  <c r="J45"/>
  <c r="K45"/>
  <c r="L45"/>
  <c r="M45"/>
  <c r="N45"/>
  <c r="F46"/>
  <c r="G46"/>
  <c r="H46"/>
  <c r="I46"/>
  <c r="J46"/>
  <c r="K46"/>
  <c r="L46"/>
  <c r="M46"/>
  <c r="N46"/>
  <c r="F47"/>
  <c r="G47"/>
  <c r="H47"/>
  <c r="I47"/>
  <c r="J47"/>
  <c r="K47"/>
  <c r="L47"/>
  <c r="M47"/>
  <c r="N47"/>
  <c r="F48"/>
  <c r="G48"/>
  <c r="H48"/>
  <c r="I48"/>
  <c r="J48"/>
  <c r="K48"/>
  <c r="L48"/>
  <c r="M48"/>
  <c r="N48"/>
  <c r="F49"/>
  <c r="G49"/>
  <c r="H49"/>
  <c r="I49"/>
  <c r="J49"/>
  <c r="K49"/>
  <c r="L49"/>
  <c r="M49"/>
  <c r="N49"/>
  <c r="F50"/>
  <c r="G50"/>
  <c r="H50"/>
  <c r="I50"/>
  <c r="J50"/>
  <c r="K50"/>
  <c r="L50"/>
  <c r="M50"/>
  <c r="N50"/>
  <c r="F51"/>
  <c r="G51"/>
  <c r="H51"/>
  <c r="I51"/>
  <c r="J51"/>
  <c r="K51"/>
  <c r="L51"/>
  <c r="M51"/>
  <c r="N51"/>
  <c r="F52"/>
  <c r="G52"/>
  <c r="H52"/>
  <c r="I52"/>
  <c r="J52"/>
  <c r="K52"/>
  <c r="L52"/>
  <c r="M52"/>
  <c r="N52"/>
  <c r="U1"/>
  <c r="E25" l="1"/>
  <c r="E24"/>
  <c r="E23"/>
  <c r="E22"/>
  <c r="E21"/>
  <c r="E20"/>
  <c r="E19"/>
  <c r="E18"/>
  <c r="E17"/>
  <c r="E16"/>
  <c r="E15"/>
  <c r="E14"/>
  <c r="E56"/>
  <c r="N41"/>
  <c r="M41"/>
  <c r="L41"/>
  <c r="K41"/>
  <c r="J41"/>
  <c r="I41"/>
  <c r="H41"/>
  <c r="G41"/>
  <c r="F41"/>
  <c r="N40"/>
  <c r="M40"/>
  <c r="L40"/>
  <c r="K40"/>
  <c r="J40"/>
  <c r="I40"/>
  <c r="H40"/>
  <c r="G40"/>
  <c r="F40"/>
  <c r="N39"/>
  <c r="M39"/>
  <c r="L39"/>
  <c r="K39"/>
  <c r="J39"/>
  <c r="I39"/>
  <c r="H39"/>
  <c r="G39"/>
  <c r="F39"/>
  <c r="N38"/>
  <c r="M38"/>
  <c r="L38"/>
  <c r="K38"/>
  <c r="J38"/>
  <c r="I38"/>
  <c r="H38"/>
  <c r="G38"/>
  <c r="F38"/>
  <c r="N37"/>
  <c r="M37"/>
  <c r="L37"/>
  <c r="K37"/>
  <c r="J37"/>
  <c r="I37"/>
  <c r="H37"/>
  <c r="G37"/>
  <c r="F37"/>
  <c r="N36"/>
  <c r="M36"/>
  <c r="L36"/>
  <c r="K36"/>
  <c r="J36"/>
  <c r="I36"/>
  <c r="H36"/>
  <c r="G36"/>
  <c r="F36"/>
  <c r="N35"/>
  <c r="M35"/>
  <c r="L35"/>
  <c r="K35"/>
  <c r="J35"/>
  <c r="I35"/>
  <c r="H35"/>
  <c r="G35"/>
  <c r="F35"/>
  <c r="N34"/>
  <c r="M34"/>
  <c r="L34"/>
  <c r="K34"/>
  <c r="J34"/>
  <c r="I34"/>
  <c r="H34"/>
  <c r="G34"/>
  <c r="F34"/>
  <c r="N33"/>
  <c r="M33"/>
  <c r="L33"/>
  <c r="K33"/>
  <c r="J33"/>
  <c r="I33"/>
  <c r="H33"/>
  <c r="G33"/>
  <c r="F33"/>
  <c r="N32"/>
  <c r="M32"/>
  <c r="L32"/>
  <c r="K32"/>
  <c r="J32"/>
  <c r="I32"/>
  <c r="H32"/>
  <c r="G32"/>
  <c r="F32"/>
  <c r="N31"/>
  <c r="M31"/>
  <c r="L31"/>
  <c r="K31"/>
  <c r="J31"/>
  <c r="I31"/>
  <c r="H31"/>
  <c r="G31"/>
  <c r="F31"/>
  <c r="E13"/>
  <c r="E12"/>
  <c r="E11"/>
  <c r="E10"/>
  <c r="E9"/>
  <c r="E8"/>
  <c r="E7"/>
  <c r="E6"/>
  <c r="E5"/>
  <c r="E4"/>
  <c r="E3"/>
  <c r="X13" i="25"/>
  <c r="X12"/>
  <c r="X11"/>
  <c r="X10"/>
  <c r="X9"/>
  <c r="X8"/>
  <c r="X7"/>
  <c r="X6"/>
  <c r="X5"/>
  <c r="X4"/>
  <c r="X3"/>
  <c r="W4"/>
  <c r="W5"/>
  <c r="W6"/>
  <c r="W7"/>
  <c r="W8"/>
  <c r="W9"/>
  <c r="W10"/>
  <c r="W11"/>
  <c r="W12"/>
  <c r="W13"/>
  <c r="W3"/>
  <c r="X1"/>
  <c r="V5"/>
  <c r="V6"/>
  <c r="V7"/>
  <c r="V8"/>
  <c r="V9"/>
  <c r="V10"/>
  <c r="V11"/>
  <c r="V12"/>
  <c r="V13"/>
  <c r="U5"/>
  <c r="U6"/>
  <c r="U7"/>
  <c r="U8"/>
  <c r="U9"/>
  <c r="U10"/>
  <c r="U11"/>
  <c r="U12"/>
  <c r="U13"/>
  <c r="U4"/>
  <c r="S5"/>
  <c r="S6"/>
  <c r="S7"/>
  <c r="S8"/>
  <c r="S9"/>
  <c r="S10"/>
  <c r="S11"/>
  <c r="S12"/>
  <c r="S13"/>
  <c r="S4"/>
  <c r="U4" i="26" l="1"/>
  <c r="P4"/>
  <c r="T4"/>
  <c r="T3"/>
  <c r="U3"/>
  <c r="R4"/>
  <c r="G56"/>
  <c r="E32" i="25"/>
  <c r="E33"/>
  <c r="E34"/>
  <c r="E35"/>
  <c r="E36"/>
  <c r="E37"/>
  <c r="E38"/>
  <c r="E39"/>
  <c r="E40"/>
  <c r="E41"/>
  <c r="E4"/>
  <c r="E5"/>
  <c r="E6"/>
  <c r="E7"/>
  <c r="E8"/>
  <c r="E9"/>
  <c r="E10"/>
  <c r="E11"/>
  <c r="E12"/>
  <c r="E13"/>
  <c r="E3"/>
  <c r="E31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N56" i="26" l="1"/>
  <c r="J56"/>
  <c r="F56"/>
  <c r="K56"/>
  <c r="H56"/>
  <c r="L56"/>
  <c r="I56"/>
  <c r="M56"/>
  <c r="P32" i="25"/>
  <c r="H33"/>
  <c r="L34"/>
  <c r="P35"/>
  <c r="H36"/>
  <c r="H37"/>
  <c r="L37"/>
  <c r="L38"/>
  <c r="P39"/>
  <c r="H40"/>
  <c r="H41"/>
  <c r="L41"/>
  <c r="K32"/>
  <c r="G34"/>
  <c r="G35"/>
  <c r="K36"/>
  <c r="G38"/>
  <c r="G39"/>
  <c r="K40"/>
  <c r="N32"/>
  <c r="J34"/>
  <c r="N35"/>
  <c r="J37"/>
  <c r="J38"/>
  <c r="N39"/>
  <c r="J41"/>
  <c r="Q33"/>
  <c r="I34"/>
  <c r="I35"/>
  <c r="Q37"/>
  <c r="I38"/>
  <c r="I39"/>
  <c r="Q41"/>
  <c r="H34"/>
  <c r="H29"/>
  <c r="H38" s="1"/>
  <c r="L29"/>
  <c r="L32" s="1"/>
  <c r="O29"/>
  <c r="O34" s="1"/>
  <c r="K29"/>
  <c r="K33" s="1"/>
  <c r="G29"/>
  <c r="G32" s="1"/>
  <c r="P29"/>
  <c r="P33" s="1"/>
  <c r="F29"/>
  <c r="F38" s="1"/>
  <c r="N29"/>
  <c r="N33" s="1"/>
  <c r="I29"/>
  <c r="I32" s="1"/>
  <c r="M29"/>
  <c r="M33" s="1"/>
  <c r="Q29"/>
  <c r="Q34" s="1"/>
  <c r="J29"/>
  <c r="J32" s="1"/>
  <c r="M40" l="1"/>
  <c r="M32"/>
  <c r="F37"/>
  <c r="O37"/>
  <c r="O33"/>
  <c r="M39"/>
  <c r="Q36"/>
  <c r="N38"/>
  <c r="F36"/>
  <c r="N34"/>
  <c r="K39"/>
  <c r="O36"/>
  <c r="I41"/>
  <c r="Q39"/>
  <c r="M38"/>
  <c r="I37"/>
  <c r="Q35"/>
  <c r="M34"/>
  <c r="I33"/>
  <c r="N41"/>
  <c r="J40"/>
  <c r="F39"/>
  <c r="N37"/>
  <c r="J36"/>
  <c r="F35"/>
  <c r="J33"/>
  <c r="F32"/>
  <c r="G41"/>
  <c r="O39"/>
  <c r="K38"/>
  <c r="G37"/>
  <c r="O35"/>
  <c r="K34"/>
  <c r="G33"/>
  <c r="P41"/>
  <c r="L40"/>
  <c r="H39"/>
  <c r="P37"/>
  <c r="L36"/>
  <c r="H35"/>
  <c r="L33"/>
  <c r="H32"/>
  <c r="M36"/>
  <c r="F41"/>
  <c r="F34"/>
  <c r="O41"/>
  <c r="Q40"/>
  <c r="M35"/>
  <c r="Q32"/>
  <c r="F40"/>
  <c r="F33"/>
  <c r="O40"/>
  <c r="K35"/>
  <c r="O32"/>
  <c r="P38"/>
  <c r="P34"/>
  <c r="M41"/>
  <c r="I40"/>
  <c r="Q38"/>
  <c r="M37"/>
  <c r="I36"/>
  <c r="N40"/>
  <c r="J39"/>
  <c r="N36"/>
  <c r="J35"/>
  <c r="K41"/>
  <c r="G40"/>
  <c r="O38"/>
  <c r="K37"/>
  <c r="G36"/>
  <c r="P40"/>
  <c r="L39"/>
  <c r="P36"/>
  <c r="L35"/>
  <c r="F31"/>
  <c r="L31"/>
  <c r="G31"/>
  <c r="K31"/>
  <c r="H31"/>
  <c r="O31"/>
  <c r="P31"/>
  <c r="I31"/>
  <c r="N31"/>
  <c r="M31"/>
  <c r="J31"/>
  <c r="Q31"/>
</calcChain>
</file>

<file path=xl/sharedStrings.xml><?xml version="1.0" encoding="utf-8"?>
<sst xmlns="http://schemas.openxmlformats.org/spreadsheetml/2006/main" count="750" uniqueCount="90">
  <si>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</si>
  <si>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</si>
  <si>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</si>
  <si>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</si>
  <si>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</si>
  <si>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</si>
  <si>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</si>
  <si>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</si>
  <si>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</si>
  <si>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</si>
  <si>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</si>
  <si>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</si>
  <si>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</si>
  <si>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</si>
  <si>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</si>
  <si>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</si>
  <si>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</si>
  <si>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</si>
  <si>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</si>
  <si>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</si>
  <si>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</si>
  <si>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</si>
  <si>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</si>
  <si>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</si>
  <si>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 xml:space="preserve">do pierwszego </t>
  </si>
  <si>
    <t>Strata</t>
  </si>
  <si>
    <t>do następnego</t>
  </si>
  <si>
    <t xml:space="preserve">do max </t>
  </si>
  <si>
    <t>MAX=</t>
  </si>
  <si>
    <t>Radosław "Shogun" Wiśniewski</t>
  </si>
  <si>
    <t>Robert "Stanley" Stańczyk</t>
  </si>
  <si>
    <t>Kostiantyn Fedotov</t>
  </si>
  <si>
    <t>Paweł Kikel</t>
  </si>
  <si>
    <t>Paweł "Trzmiel" Gromadzki</t>
  </si>
  <si>
    <t>%</t>
  </si>
  <si>
    <t>Aleksandr Skorniakov</t>
  </si>
  <si>
    <t>Karolina Pietraszewska</t>
  </si>
  <si>
    <t>Donat Grotha</t>
  </si>
  <si>
    <t>Lębork</t>
  </si>
  <si>
    <t>Robert "Franek" Frank</t>
  </si>
  <si>
    <t>Marzena Goike</t>
  </si>
  <si>
    <t>Chocielewko</t>
  </si>
  <si>
    <t>Igor Adaszkiewicz</t>
  </si>
  <si>
    <t>Andrzej Szach</t>
  </si>
  <si>
    <t>Szczecin</t>
  </si>
  <si>
    <t>Marek Czerski</t>
  </si>
  <si>
    <t>Mateusz Jezierski</t>
  </si>
  <si>
    <t>Marek Grzegorski</t>
  </si>
  <si>
    <t>Szczecinek</t>
  </si>
  <si>
    <t>Iwona Babul</t>
  </si>
  <si>
    <t>Karolina Karapyta</t>
  </si>
  <si>
    <t>Weronika Kojtka</t>
  </si>
  <si>
    <t>Wiktoria Kojtka</t>
  </si>
  <si>
    <t>Michał Czerski</t>
  </si>
  <si>
    <t>Mateusz "Sambor" Labuda</t>
  </si>
  <si>
    <t>Sianów</t>
  </si>
  <si>
    <t>pudła</t>
  </si>
  <si>
    <t>TURBO!</t>
  </si>
  <si>
    <t>Średnio zapie$%$#ał</t>
  </si>
  <si>
    <t>Średnio punkt/strzałę (bez eliminacji)</t>
  </si>
  <si>
    <t>Strzały wystrzelone:</t>
  </si>
  <si>
    <t>Rafał Augusewicz</t>
  </si>
  <si>
    <t>Adam Zaremba</t>
  </si>
  <si>
    <t>Łukasz Suska</t>
  </si>
  <si>
    <t>Śr/strzałę</t>
  </si>
  <si>
    <t>Śr/konkure</t>
  </si>
  <si>
    <t>Jolanta "Fox" Lisowska</t>
  </si>
  <si>
    <t>Mateusz "Snake" Brzeziński</t>
  </si>
  <si>
    <t>T*</t>
  </si>
  <si>
    <t>Mateusz Brzeziński</t>
  </si>
  <si>
    <t>Marcin Walczak</t>
  </si>
  <si>
    <t>Jan Kuciński</t>
  </si>
  <si>
    <t>Iwona Orońska</t>
  </si>
  <si>
    <t>Damian Kuczmaszewski</t>
  </si>
  <si>
    <t>Łeba</t>
  </si>
  <si>
    <t>Piotr Oroński</t>
  </si>
  <si>
    <t>Leszek Łukaszewicz</t>
  </si>
  <si>
    <t>Maja Jęczkowska</t>
  </si>
  <si>
    <t>Drabinka:</t>
  </si>
  <si>
    <t>Średnia punktów / rundę</t>
  </si>
  <si>
    <t>Średnia punktów /strzałę</t>
  </si>
  <si>
    <t>Finał:</t>
  </si>
  <si>
    <t>Drabinka + Finał</t>
  </si>
  <si>
    <t>Średnia punktów / strzałę</t>
  </si>
  <si>
    <t>Suma Punktów</t>
  </si>
  <si>
    <t>SUMA</t>
  </si>
  <si>
    <t>Tarcza</t>
  </si>
  <si>
    <t>PKT</t>
  </si>
  <si>
    <t>Remis</t>
  </si>
  <si>
    <t>FINAŁ:</t>
  </si>
</sst>
</file>

<file path=xl/styles.xml><?xml version="1.0" encoding="utf-8"?>
<styleSheet xmlns="http://schemas.openxmlformats.org/spreadsheetml/2006/main">
  <numFmts count="1">
    <numFmt numFmtId="164" formatCode="0.0000"/>
  </numFmts>
  <fonts count="12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FF00"/>
      <name val="Calibri"/>
      <family val="2"/>
      <scheme val="minor"/>
    </font>
    <font>
      <sz val="12"/>
      <name val="Times New Roman"/>
      <family val="1"/>
      <charset val="238"/>
    </font>
    <font>
      <b/>
      <sz val="11"/>
      <color indexed="8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1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64" fontId="0" fillId="0" borderId="0" xfId="0" applyNumberForma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/>
    <xf numFmtId="0" fontId="8" fillId="0" borderId="0" xfId="1" applyFont="1"/>
    <xf numFmtId="0" fontId="2" fillId="0" borderId="0" xfId="1" applyAlignment="1">
      <alignment horizontal="left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/>
    </xf>
    <xf numFmtId="2" fontId="6" fillId="4" borderId="1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2" fontId="9" fillId="4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2" fontId="9" fillId="3" borderId="1" xfId="1" applyNumberFormat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5" fillId="0" borderId="0" xfId="1" applyFont="1"/>
    <xf numFmtId="0" fontId="5" fillId="0" borderId="1" xfId="1" applyFont="1" applyBorder="1"/>
    <xf numFmtId="0" fontId="5" fillId="0" borderId="1" xfId="1" applyFont="1" applyBorder="1" applyAlignment="1">
      <alignment horizontal="center"/>
    </xf>
    <xf numFmtId="0" fontId="5" fillId="7" borderId="0" xfId="1" applyFont="1" applyFill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6" fillId="9" borderId="10" xfId="1" applyFont="1" applyFill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2" fontId="8" fillId="0" borderId="1" xfId="1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10" borderId="1" xfId="1" applyFont="1" applyFill="1" applyBorder="1" applyAlignment="1">
      <alignment horizontal="center" vertical="center"/>
    </xf>
    <xf numFmtId="0" fontId="6" fillId="9" borderId="12" xfId="1" applyFont="1" applyFill="1" applyBorder="1" applyAlignment="1">
      <alignment horizontal="center" vertical="center"/>
    </xf>
    <xf numFmtId="0" fontId="8" fillId="0" borderId="0" xfId="1" applyFont="1" applyBorder="1"/>
    <xf numFmtId="0" fontId="5" fillId="3" borderId="0" xfId="1" applyFont="1" applyFill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0" fontId="6" fillId="9" borderId="14" xfId="1" applyFont="1" applyFill="1" applyBorder="1" applyAlignment="1">
      <alignment horizontal="center" vertical="center"/>
    </xf>
    <xf numFmtId="0" fontId="6" fillId="9" borderId="15" xfId="1" applyFont="1" applyFill="1" applyBorder="1" applyAlignment="1">
      <alignment horizontal="center" vertical="center"/>
    </xf>
    <xf numFmtId="0" fontId="4" fillId="10" borderId="16" xfId="1" applyFont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5" fillId="4" borderId="16" xfId="1" applyFont="1" applyFill="1" applyBorder="1" applyAlignment="1">
      <alignment horizontal="center" vertical="center"/>
    </xf>
    <xf numFmtId="0" fontId="2" fillId="0" borderId="7" xfId="1" applyBorder="1"/>
    <xf numFmtId="0" fontId="2" fillId="0" borderId="0" xfId="1" applyBorder="1"/>
    <xf numFmtId="0" fontId="3" fillId="3" borderId="0" xfId="1" applyFont="1" applyFill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7" borderId="0" xfId="1" applyFont="1" applyFill="1" applyAlignment="1">
      <alignment horizontal="center" vertical="center"/>
    </xf>
    <xf numFmtId="0" fontId="3" fillId="4" borderId="8" xfId="1" applyFont="1" applyFill="1" applyBorder="1" applyAlignment="1">
      <alignment horizontal="center" vertical="center"/>
    </xf>
    <xf numFmtId="0" fontId="2" fillId="0" borderId="7" xfId="1" applyBorder="1" applyAlignment="1">
      <alignment horizontal="center"/>
    </xf>
    <xf numFmtId="0" fontId="2" fillId="0" borderId="0" xfId="1" applyBorder="1" applyAlignment="1">
      <alignment horizontal="center"/>
    </xf>
    <xf numFmtId="0" fontId="2" fillId="0" borderId="0" xfId="1" applyAlignment="1">
      <alignment horizontal="center"/>
    </xf>
    <xf numFmtId="0" fontId="2" fillId="0" borderId="0" xfId="1" applyAlignment="1">
      <alignment horizontal="center" vertical="center"/>
    </xf>
    <xf numFmtId="0" fontId="2" fillId="0" borderId="2" xfId="1" applyFill="1" applyBorder="1" applyAlignment="1">
      <alignment horizontal="center" vertical="center" wrapText="1"/>
    </xf>
    <xf numFmtId="0" fontId="2" fillId="0" borderId="3" xfId="1" applyFill="1" applyBorder="1" applyAlignment="1">
      <alignment horizontal="center" vertical="center" wrapText="1"/>
    </xf>
    <xf numFmtId="0" fontId="2" fillId="0" borderId="0" xfId="1" applyFill="1" applyBorder="1" applyAlignment="1">
      <alignment horizontal="center" vertical="center" wrapText="1"/>
    </xf>
    <xf numFmtId="0" fontId="2" fillId="0" borderId="9" xfId="1" applyFill="1" applyBorder="1" applyAlignment="1">
      <alignment horizontal="center" vertical="center" wrapText="1"/>
    </xf>
    <xf numFmtId="0" fontId="2" fillId="0" borderId="1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6" xfId="1" applyFill="1" applyBorder="1" applyAlignment="1">
      <alignment horizontal="center" vertical="center" wrapText="1"/>
    </xf>
    <xf numFmtId="0" fontId="2" fillId="0" borderId="7" xfId="1" applyFill="1" applyBorder="1" applyAlignment="1">
      <alignment horizontal="center" vertical="center" wrapText="1"/>
    </xf>
    <xf numFmtId="0" fontId="2" fillId="0" borderId="8" xfId="1" applyFill="1" applyBorder="1" applyAlignment="1">
      <alignment horizontal="center" vertical="center" wrapText="1"/>
    </xf>
    <xf numFmtId="0" fontId="2" fillId="0" borderId="4" xfId="1" applyFill="1" applyBorder="1" applyAlignment="1">
      <alignment horizontal="center" vertical="center" wrapText="1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4" fillId="11" borderId="1" xfId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87"/>
          <c:y val="3.9863574745464515E-2"/>
          <c:w val="0.713814057463364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'224 Wrzesień'!$E$30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'224 Wrzesień'!$F$30:$R$30</c:f>
              <c:numCache>
                <c:formatCode>0.0000</c:formatCode>
                <c:ptCount val="13"/>
                <c:pt idx="0">
                  <c:v>0.94594594594594594</c:v>
                </c:pt>
                <c:pt idx="1">
                  <c:v>0.97435897435897434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'224 Wrzesień'!$E$31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'224 Wrzesień'!$F$31:$R$31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0.99159663865546221</c:v>
                </c:pt>
                <c:pt idx="3">
                  <c:v>0.99375000000000002</c:v>
                </c:pt>
                <c:pt idx="4">
                  <c:v>0.98989898989898994</c:v>
                </c:pt>
                <c:pt idx="5">
                  <c:v>0.97033898305084743</c:v>
                </c:pt>
                <c:pt idx="6">
                  <c:v>0.98161764705882348</c:v>
                </c:pt>
                <c:pt idx="7">
                  <c:v>0.95846645367412142</c:v>
                </c:pt>
                <c:pt idx="8">
                  <c:v>0.94886363636363635</c:v>
                </c:pt>
                <c:pt idx="9">
                  <c:v>0.93573264781491006</c:v>
                </c:pt>
                <c:pt idx="10">
                  <c:v>0.92907801418439717</c:v>
                </c:pt>
                <c:pt idx="11">
                  <c:v>0.93171806167400884</c:v>
                </c:pt>
                <c:pt idx="12">
                  <c:v>0.91146881287726356</c:v>
                </c:pt>
              </c:numCache>
            </c:numRef>
          </c:val>
        </c:ser>
        <c:ser>
          <c:idx val="2"/>
          <c:order val="2"/>
          <c:tx>
            <c:strRef>
              <c:f>'224 Wrzesień'!$E$32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'224 Wrzesień'!$F$32:$R$32</c:f>
              <c:numCache>
                <c:formatCode>0.0000</c:formatCode>
                <c:ptCount val="13"/>
                <c:pt idx="0">
                  <c:v>0.97297297297297303</c:v>
                </c:pt>
                <c:pt idx="1">
                  <c:v>0.85897435897435892</c:v>
                </c:pt>
                <c:pt idx="2">
                  <c:v>0.86554621848739499</c:v>
                </c:pt>
                <c:pt idx="3">
                  <c:v>0.89375000000000004</c:v>
                </c:pt>
                <c:pt idx="4">
                  <c:v>0.84848484848484851</c:v>
                </c:pt>
                <c:pt idx="5">
                  <c:v>0.85169491525423724</c:v>
                </c:pt>
                <c:pt idx="6">
                  <c:v>0.875</c:v>
                </c:pt>
                <c:pt idx="7">
                  <c:v>0.82747603833865813</c:v>
                </c:pt>
                <c:pt idx="8">
                  <c:v>0.81534090909090906</c:v>
                </c:pt>
                <c:pt idx="9">
                  <c:v>0.80719794344473006</c:v>
                </c:pt>
                <c:pt idx="10">
                  <c:v>0.81796690307328601</c:v>
                </c:pt>
                <c:pt idx="11">
                  <c:v>0.82599118942731276</c:v>
                </c:pt>
                <c:pt idx="12">
                  <c:v>0.83299798792756541</c:v>
                </c:pt>
              </c:numCache>
            </c:numRef>
          </c:val>
        </c:ser>
        <c:ser>
          <c:idx val="3"/>
          <c:order val="3"/>
          <c:tx>
            <c:strRef>
              <c:f>'224 Wrzesień'!$E$33</c:f>
              <c:strCache>
                <c:ptCount val="1"/>
                <c:pt idx="0">
                  <c:v>Mateusz Brzeziński</c:v>
                </c:pt>
              </c:strCache>
            </c:strRef>
          </c:tx>
          <c:val>
            <c:numRef>
              <c:f>'224 Wrzesień'!$F$33:$R$33</c:f>
              <c:numCache>
                <c:formatCode>0.0000</c:formatCode>
                <c:ptCount val="13"/>
                <c:pt idx="0">
                  <c:v>0.83783783783783783</c:v>
                </c:pt>
                <c:pt idx="1">
                  <c:v>0.76923076923076927</c:v>
                </c:pt>
                <c:pt idx="2">
                  <c:v>0.83193277310924374</c:v>
                </c:pt>
                <c:pt idx="3">
                  <c:v>0.81874999999999998</c:v>
                </c:pt>
                <c:pt idx="4">
                  <c:v>0.78787878787878785</c:v>
                </c:pt>
                <c:pt idx="5">
                  <c:v>0.81779661016949157</c:v>
                </c:pt>
                <c:pt idx="6">
                  <c:v>0.81985294117647056</c:v>
                </c:pt>
                <c:pt idx="7">
                  <c:v>0.79552715654952078</c:v>
                </c:pt>
                <c:pt idx="8">
                  <c:v>0.77556818181818177</c:v>
                </c:pt>
                <c:pt idx="9">
                  <c:v>0.78406169665809766</c:v>
                </c:pt>
                <c:pt idx="10">
                  <c:v>0.81087470449172572</c:v>
                </c:pt>
                <c:pt idx="11">
                  <c:v>0.80616740088105732</c:v>
                </c:pt>
                <c:pt idx="12">
                  <c:v>0.78873239436619713</c:v>
                </c:pt>
              </c:numCache>
            </c:numRef>
          </c:val>
        </c:ser>
        <c:ser>
          <c:idx val="4"/>
          <c:order val="4"/>
          <c:tx>
            <c:strRef>
              <c:f>'224 Wrzesień'!$E$34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'224 Wrzesień'!$F$34:$R$34</c:f>
              <c:numCache>
                <c:formatCode>0.0000</c:formatCode>
                <c:ptCount val="13"/>
                <c:pt idx="0">
                  <c:v>1</c:v>
                </c:pt>
                <c:pt idx="1">
                  <c:v>0.92307692307692313</c:v>
                </c:pt>
                <c:pt idx="2">
                  <c:v>0.88235294117647056</c:v>
                </c:pt>
                <c:pt idx="3">
                  <c:v>0.91249999999999998</c:v>
                </c:pt>
                <c:pt idx="4">
                  <c:v>0.85353535353535348</c:v>
                </c:pt>
                <c:pt idx="5">
                  <c:v>0.85593220338983056</c:v>
                </c:pt>
                <c:pt idx="6">
                  <c:v>0.8529411764705882</c:v>
                </c:pt>
                <c:pt idx="7">
                  <c:v>0.8434504792332268</c:v>
                </c:pt>
                <c:pt idx="8">
                  <c:v>0.80965909090909094</c:v>
                </c:pt>
                <c:pt idx="9">
                  <c:v>0.80719794344473006</c:v>
                </c:pt>
                <c:pt idx="10">
                  <c:v>0.80851063829787229</c:v>
                </c:pt>
                <c:pt idx="11">
                  <c:v>0.80616740088105732</c:v>
                </c:pt>
                <c:pt idx="12">
                  <c:v>0.74849094567404428</c:v>
                </c:pt>
              </c:numCache>
            </c:numRef>
          </c:val>
        </c:ser>
        <c:ser>
          <c:idx val="5"/>
          <c:order val="5"/>
          <c:tx>
            <c:strRef>
              <c:f>'224 Wrzesień'!$E$35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'224 Wrzesień'!$F$35:$R$35</c:f>
              <c:numCache>
                <c:formatCode>0.0000</c:formatCode>
                <c:ptCount val="13"/>
                <c:pt idx="0">
                  <c:v>0.83783783783783783</c:v>
                </c:pt>
                <c:pt idx="1">
                  <c:v>0.76923076923076927</c:v>
                </c:pt>
                <c:pt idx="2">
                  <c:v>0.77310924369747902</c:v>
                </c:pt>
                <c:pt idx="3">
                  <c:v>0.73750000000000004</c:v>
                </c:pt>
                <c:pt idx="4">
                  <c:v>0.69696969696969702</c:v>
                </c:pt>
                <c:pt idx="5">
                  <c:v>0.69491525423728817</c:v>
                </c:pt>
                <c:pt idx="6">
                  <c:v>0.69117647058823528</c:v>
                </c:pt>
                <c:pt idx="7">
                  <c:v>0.68051118210862616</c:v>
                </c:pt>
                <c:pt idx="8">
                  <c:v>0.67329545454545459</c:v>
                </c:pt>
                <c:pt idx="9">
                  <c:v>0.64267352185089976</c:v>
                </c:pt>
                <c:pt idx="10">
                  <c:v>0.63829787234042556</c:v>
                </c:pt>
                <c:pt idx="11">
                  <c:v>0.62995594713656389</c:v>
                </c:pt>
                <c:pt idx="12">
                  <c:v>0.61569416498993967</c:v>
                </c:pt>
              </c:numCache>
            </c:numRef>
          </c:val>
        </c:ser>
        <c:ser>
          <c:idx val="6"/>
          <c:order val="6"/>
          <c:tx>
            <c:strRef>
              <c:f>'224 Wrzesień'!$E$36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'224 Wrzesień'!$F$36:$R$36</c:f>
              <c:numCache>
                <c:formatCode>0.0000</c:formatCode>
                <c:ptCount val="13"/>
                <c:pt idx="0">
                  <c:v>0.70270270270270274</c:v>
                </c:pt>
                <c:pt idx="1">
                  <c:v>0.69230769230769229</c:v>
                </c:pt>
                <c:pt idx="2">
                  <c:v>0.78151260504201681</c:v>
                </c:pt>
                <c:pt idx="3">
                  <c:v>0.69374999999999998</c:v>
                </c:pt>
                <c:pt idx="4">
                  <c:v>0.68181818181818177</c:v>
                </c:pt>
                <c:pt idx="5">
                  <c:v>0.65254237288135597</c:v>
                </c:pt>
                <c:pt idx="6">
                  <c:v>0.61029411764705888</c:v>
                </c:pt>
                <c:pt idx="7">
                  <c:v>0.597444089456869</c:v>
                </c:pt>
                <c:pt idx="8">
                  <c:v>0.55397727272727271</c:v>
                </c:pt>
                <c:pt idx="9">
                  <c:v>0.55012853470437018</c:v>
                </c:pt>
                <c:pt idx="10">
                  <c:v>0.56737588652482274</c:v>
                </c:pt>
                <c:pt idx="11">
                  <c:v>0.57488986784140972</c:v>
                </c:pt>
                <c:pt idx="12">
                  <c:v>0.60160965794768617</c:v>
                </c:pt>
              </c:numCache>
            </c:numRef>
          </c:val>
        </c:ser>
        <c:ser>
          <c:idx val="7"/>
          <c:order val="7"/>
          <c:tx>
            <c:strRef>
              <c:f>'224 Wrzesień'!$E$37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'224 Wrzesień'!$F$37:$R$37</c:f>
              <c:numCache>
                <c:formatCode>0.0000</c:formatCode>
                <c:ptCount val="13"/>
                <c:pt idx="0">
                  <c:v>0.83783783783783783</c:v>
                </c:pt>
                <c:pt idx="1">
                  <c:v>0.78205128205128205</c:v>
                </c:pt>
                <c:pt idx="2">
                  <c:v>0.67226890756302526</c:v>
                </c:pt>
                <c:pt idx="3">
                  <c:v>0.66249999999999998</c:v>
                </c:pt>
                <c:pt idx="4">
                  <c:v>0.65151515151515149</c:v>
                </c:pt>
                <c:pt idx="5">
                  <c:v>0.64406779661016944</c:v>
                </c:pt>
                <c:pt idx="6">
                  <c:v>0.625</c:v>
                </c:pt>
                <c:pt idx="7">
                  <c:v>0.55271565495207664</c:v>
                </c:pt>
                <c:pt idx="8">
                  <c:v>0.53693181818181823</c:v>
                </c:pt>
                <c:pt idx="9">
                  <c:v>0.50899742930591263</c:v>
                </c:pt>
                <c:pt idx="10">
                  <c:v>0.49881796690307328</c:v>
                </c:pt>
                <c:pt idx="11">
                  <c:v>0.48458149779735682</c:v>
                </c:pt>
                <c:pt idx="12">
                  <c:v>0.49496981891348091</c:v>
                </c:pt>
              </c:numCache>
            </c:numRef>
          </c:val>
        </c:ser>
        <c:ser>
          <c:idx val="8"/>
          <c:order val="8"/>
          <c:tx>
            <c:strRef>
              <c:f>'224 Wrzesień'!$E$38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'224 Wrzesień'!$F$38:$R$38</c:f>
              <c:numCache>
                <c:formatCode>0.0000</c:formatCode>
                <c:ptCount val="13"/>
                <c:pt idx="0">
                  <c:v>0.35135135135135137</c:v>
                </c:pt>
                <c:pt idx="1">
                  <c:v>0.16666666666666666</c:v>
                </c:pt>
                <c:pt idx="2">
                  <c:v>0.1092436974789916</c:v>
                </c:pt>
                <c:pt idx="3">
                  <c:v>8.1250000000000003E-2</c:v>
                </c:pt>
                <c:pt idx="4">
                  <c:v>6.5656565656565663E-2</c:v>
                </c:pt>
                <c:pt idx="5">
                  <c:v>5.5084745762711863E-2</c:v>
                </c:pt>
                <c:pt idx="6">
                  <c:v>4.779411764705882E-2</c:v>
                </c:pt>
                <c:pt idx="7">
                  <c:v>4.1533546325878593E-2</c:v>
                </c:pt>
                <c:pt idx="8">
                  <c:v>3.6931818181818184E-2</c:v>
                </c:pt>
                <c:pt idx="9">
                  <c:v>3.3419023136246784E-2</c:v>
                </c:pt>
                <c:pt idx="10">
                  <c:v>3.0732860520094562E-2</c:v>
                </c:pt>
                <c:pt idx="11">
                  <c:v>2.8634361233480177E-2</c:v>
                </c:pt>
                <c:pt idx="12">
                  <c:v>2.6156941649899398E-2</c:v>
                </c:pt>
              </c:numCache>
            </c:numRef>
          </c:val>
        </c:ser>
        <c:marker val="1"/>
        <c:axId val="99232000"/>
        <c:axId val="99237888"/>
      </c:lineChart>
      <c:catAx>
        <c:axId val="99232000"/>
        <c:scaling>
          <c:orientation val="minMax"/>
        </c:scaling>
        <c:axPos val="b"/>
        <c:numFmt formatCode="General" sourceLinked="1"/>
        <c:tickLblPos val="nextTo"/>
        <c:crossAx val="99237888"/>
        <c:crosses val="autoZero"/>
        <c:auto val="1"/>
        <c:lblAlgn val="ctr"/>
        <c:lblOffset val="100"/>
      </c:catAx>
      <c:valAx>
        <c:axId val="99237888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992320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44"/>
          <c:h val="0.49023292333475643"/>
        </c:manualLayout>
      </c:layout>
    </c:legend>
    <c:plotVisOnly val="1"/>
    <c:dispBlanksAs val="gap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98"/>
          <c:y val="3.9863574745464515E-2"/>
          <c:w val="0.713814057463364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'223 Sierpień'!$E$44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'223 Sierpień'!$F$44:$R$44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'223 Sierpień'!$E$45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'223 Sierpień'!$F$45:$R$45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0.93902439024390238</c:v>
                </c:pt>
                <c:pt idx="2">
                  <c:v>0.88976377952755903</c:v>
                </c:pt>
                <c:pt idx="3">
                  <c:v>0.83720930232558144</c:v>
                </c:pt>
                <c:pt idx="4">
                  <c:v>0.84433962264150941</c:v>
                </c:pt>
                <c:pt idx="5">
                  <c:v>0.87449392712550611</c:v>
                </c:pt>
                <c:pt idx="6">
                  <c:v>0.88214285714285712</c:v>
                </c:pt>
                <c:pt idx="7">
                  <c:v>0.90793650793650793</c:v>
                </c:pt>
                <c:pt idx="8">
                  <c:v>0.88385269121813026</c:v>
                </c:pt>
                <c:pt idx="9">
                  <c:v>0.9015544041450777</c:v>
                </c:pt>
                <c:pt idx="10">
                  <c:v>0.89622641509433965</c:v>
                </c:pt>
                <c:pt idx="11">
                  <c:v>0.8559139784946237</c:v>
                </c:pt>
                <c:pt idx="12">
                  <c:v>0.86706349206349209</c:v>
                </c:pt>
              </c:numCache>
            </c:numRef>
          </c:val>
        </c:ser>
        <c:ser>
          <c:idx val="2"/>
          <c:order val="2"/>
          <c:tx>
            <c:strRef>
              <c:f>'223 Sierpień'!$E$46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'223 Sierpień'!$F$46:$R$46</c:f>
              <c:numCache>
                <c:formatCode>0.0000</c:formatCode>
                <c:ptCount val="13"/>
                <c:pt idx="0">
                  <c:v>0.65</c:v>
                </c:pt>
                <c:pt idx="1">
                  <c:v>0.84146341463414631</c:v>
                </c:pt>
                <c:pt idx="2">
                  <c:v>0.77952755905511806</c:v>
                </c:pt>
                <c:pt idx="3">
                  <c:v>0.79651162790697672</c:v>
                </c:pt>
                <c:pt idx="4">
                  <c:v>0.78301886792452835</c:v>
                </c:pt>
                <c:pt idx="5">
                  <c:v>0.81376518218623484</c:v>
                </c:pt>
                <c:pt idx="6">
                  <c:v>0.81428571428571428</c:v>
                </c:pt>
                <c:pt idx="7">
                  <c:v>0.83492063492063495</c:v>
                </c:pt>
                <c:pt idx="8">
                  <c:v>0.81303116147308785</c:v>
                </c:pt>
                <c:pt idx="9">
                  <c:v>0.83419689119170981</c:v>
                </c:pt>
                <c:pt idx="10">
                  <c:v>0.84198113207547165</c:v>
                </c:pt>
                <c:pt idx="11">
                  <c:v>0.81075268817204305</c:v>
                </c:pt>
                <c:pt idx="12">
                  <c:v>0.82936507936507942</c:v>
                </c:pt>
              </c:numCache>
            </c:numRef>
          </c:val>
        </c:ser>
        <c:ser>
          <c:idx val="3"/>
          <c:order val="3"/>
          <c:tx>
            <c:strRef>
              <c:f>'223 Sierpień'!$E$47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'223 Sierpień'!$F$47:$R$47</c:f>
              <c:numCache>
                <c:formatCode>0.0000</c:formatCode>
                <c:ptCount val="13"/>
                <c:pt idx="0">
                  <c:v>0.67500000000000004</c:v>
                </c:pt>
                <c:pt idx="1">
                  <c:v>0.65853658536585369</c:v>
                </c:pt>
                <c:pt idx="2">
                  <c:v>0.62992125984251968</c:v>
                </c:pt>
                <c:pt idx="3">
                  <c:v>0.66279069767441856</c:v>
                </c:pt>
                <c:pt idx="4">
                  <c:v>0.69811320754716977</c:v>
                </c:pt>
                <c:pt idx="5">
                  <c:v>0.73279352226720651</c:v>
                </c:pt>
                <c:pt idx="6">
                  <c:v>0.75714285714285712</c:v>
                </c:pt>
                <c:pt idx="7">
                  <c:v>0.76507936507936503</c:v>
                </c:pt>
                <c:pt idx="8">
                  <c:v>0.78186968838526916</c:v>
                </c:pt>
                <c:pt idx="9">
                  <c:v>0.78238341968911918</c:v>
                </c:pt>
                <c:pt idx="10">
                  <c:v>0.76886792452830188</c:v>
                </c:pt>
                <c:pt idx="11">
                  <c:v>0.76774193548387093</c:v>
                </c:pt>
                <c:pt idx="12">
                  <c:v>0.7678571428571429</c:v>
                </c:pt>
              </c:numCache>
            </c:numRef>
          </c:val>
        </c:ser>
        <c:ser>
          <c:idx val="4"/>
          <c:order val="4"/>
          <c:tx>
            <c:strRef>
              <c:f>'223 Sierpień'!$E$48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'223 Sierpień'!$F$48:$R$48</c:f>
              <c:numCache>
                <c:formatCode>0.0000</c:formatCode>
                <c:ptCount val="13"/>
                <c:pt idx="0">
                  <c:v>0.95</c:v>
                </c:pt>
                <c:pt idx="1">
                  <c:v>0.86585365853658536</c:v>
                </c:pt>
                <c:pt idx="2">
                  <c:v>0.79527559055118113</c:v>
                </c:pt>
                <c:pt idx="3">
                  <c:v>0.77325581395348841</c:v>
                </c:pt>
                <c:pt idx="4">
                  <c:v>0.76415094339622647</c:v>
                </c:pt>
                <c:pt idx="5">
                  <c:v>0.79757085020242913</c:v>
                </c:pt>
                <c:pt idx="6">
                  <c:v>0.85</c:v>
                </c:pt>
                <c:pt idx="7">
                  <c:v>0.85079365079365077</c:v>
                </c:pt>
                <c:pt idx="8">
                  <c:v>0.82152974504249288</c:v>
                </c:pt>
                <c:pt idx="9">
                  <c:v>0.79274611398963735</c:v>
                </c:pt>
                <c:pt idx="10">
                  <c:v>0.75707547169811318</c:v>
                </c:pt>
                <c:pt idx="11">
                  <c:v>0.74193548387096775</c:v>
                </c:pt>
                <c:pt idx="12">
                  <c:v>0.74404761904761907</c:v>
                </c:pt>
              </c:numCache>
            </c:numRef>
          </c:val>
        </c:ser>
        <c:ser>
          <c:idx val="5"/>
          <c:order val="5"/>
          <c:tx>
            <c:strRef>
              <c:f>'223 Sierpień'!$E$49</c:f>
              <c:strCache>
                <c:ptCount val="1"/>
                <c:pt idx="0">
                  <c:v>Mateusz Brzeziński</c:v>
                </c:pt>
              </c:strCache>
            </c:strRef>
          </c:tx>
          <c:val>
            <c:numRef>
              <c:f>'223 Sierpień'!$F$49:$R$49</c:f>
              <c:numCache>
                <c:formatCode>0.0000</c:formatCode>
                <c:ptCount val="13"/>
                <c:pt idx="0">
                  <c:v>0.57499999999999996</c:v>
                </c:pt>
                <c:pt idx="1">
                  <c:v>0.58536585365853655</c:v>
                </c:pt>
                <c:pt idx="2">
                  <c:v>0.63779527559055116</c:v>
                </c:pt>
                <c:pt idx="3">
                  <c:v>0.69186046511627908</c:v>
                </c:pt>
                <c:pt idx="4">
                  <c:v>0.68867924528301883</c:v>
                </c:pt>
                <c:pt idx="5">
                  <c:v>0.74493927125506076</c:v>
                </c:pt>
                <c:pt idx="6">
                  <c:v>0.7142857142857143</c:v>
                </c:pt>
                <c:pt idx="7">
                  <c:v>0.74920634920634921</c:v>
                </c:pt>
                <c:pt idx="8">
                  <c:v>0.7535410764872521</c:v>
                </c:pt>
                <c:pt idx="9">
                  <c:v>0.75129533678756477</c:v>
                </c:pt>
                <c:pt idx="10">
                  <c:v>0.71933962264150941</c:v>
                </c:pt>
                <c:pt idx="11">
                  <c:v>0.67096774193548392</c:v>
                </c:pt>
                <c:pt idx="12">
                  <c:v>0.70436507936507942</c:v>
                </c:pt>
              </c:numCache>
            </c:numRef>
          </c:val>
        </c:ser>
        <c:ser>
          <c:idx val="6"/>
          <c:order val="6"/>
          <c:tx>
            <c:strRef>
              <c:f>'223 Sierpień'!$E$50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'223 Sierpień'!$F$50:$R$50</c:f>
              <c:numCache>
                <c:formatCode>0.0000</c:formatCode>
                <c:ptCount val="13"/>
                <c:pt idx="0">
                  <c:v>0.6</c:v>
                </c:pt>
                <c:pt idx="1">
                  <c:v>0.71951219512195119</c:v>
                </c:pt>
                <c:pt idx="2">
                  <c:v>0.63779527559055116</c:v>
                </c:pt>
                <c:pt idx="3">
                  <c:v>0.63372093023255816</c:v>
                </c:pt>
                <c:pt idx="4">
                  <c:v>0.63207547169811318</c:v>
                </c:pt>
                <c:pt idx="5">
                  <c:v>0.65182186234817818</c:v>
                </c:pt>
                <c:pt idx="6">
                  <c:v>0.68928571428571428</c:v>
                </c:pt>
                <c:pt idx="7">
                  <c:v>0.71746031746031746</c:v>
                </c:pt>
                <c:pt idx="8">
                  <c:v>0.71104815864022664</c:v>
                </c:pt>
                <c:pt idx="9">
                  <c:v>0.70725388601036265</c:v>
                </c:pt>
                <c:pt idx="10">
                  <c:v>0.67688679245283023</c:v>
                </c:pt>
                <c:pt idx="11">
                  <c:v>0.65591397849462363</c:v>
                </c:pt>
                <c:pt idx="12">
                  <c:v>0.68849206349206349</c:v>
                </c:pt>
              </c:numCache>
            </c:numRef>
          </c:val>
        </c:ser>
        <c:ser>
          <c:idx val="7"/>
          <c:order val="7"/>
          <c:tx>
            <c:strRef>
              <c:f>'223 Sierpień'!$E$51</c:f>
              <c:strCache>
                <c:ptCount val="1"/>
                <c:pt idx="0">
                  <c:v>Adam Zaremba</c:v>
                </c:pt>
              </c:strCache>
            </c:strRef>
          </c:tx>
          <c:val>
            <c:numRef>
              <c:f>'223 Sierpień'!$F$51:$R$51</c:f>
              <c:numCache>
                <c:formatCode>0.0000</c:formatCode>
                <c:ptCount val="13"/>
                <c:pt idx="0">
                  <c:v>0.7</c:v>
                </c:pt>
                <c:pt idx="1">
                  <c:v>0.70731707317073167</c:v>
                </c:pt>
                <c:pt idx="2">
                  <c:v>0.73228346456692917</c:v>
                </c:pt>
                <c:pt idx="3">
                  <c:v>0.7441860465116279</c:v>
                </c:pt>
                <c:pt idx="4">
                  <c:v>0.72169811320754718</c:v>
                </c:pt>
                <c:pt idx="5">
                  <c:v>0.68016194331983804</c:v>
                </c:pt>
                <c:pt idx="6">
                  <c:v>0.67142857142857137</c:v>
                </c:pt>
                <c:pt idx="7">
                  <c:v>0.66666666666666663</c:v>
                </c:pt>
                <c:pt idx="8">
                  <c:v>0.64022662889518411</c:v>
                </c:pt>
                <c:pt idx="9">
                  <c:v>0.63212435233160624</c:v>
                </c:pt>
                <c:pt idx="10">
                  <c:v>0.63207547169811318</c:v>
                </c:pt>
                <c:pt idx="11">
                  <c:v>0.61290322580645162</c:v>
                </c:pt>
                <c:pt idx="12">
                  <c:v>0.63293650793650791</c:v>
                </c:pt>
              </c:numCache>
            </c:numRef>
          </c:val>
        </c:ser>
        <c:ser>
          <c:idx val="8"/>
          <c:order val="8"/>
          <c:tx>
            <c:strRef>
              <c:f>'223 Sierpień'!$E$52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'223 Sierpień'!$F$52:$R$52</c:f>
              <c:numCache>
                <c:formatCode>0.0000</c:formatCode>
                <c:ptCount val="13"/>
                <c:pt idx="0">
                  <c:v>0.35</c:v>
                </c:pt>
                <c:pt idx="1">
                  <c:v>0.41463414634146339</c:v>
                </c:pt>
                <c:pt idx="2">
                  <c:v>0.48031496062992124</c:v>
                </c:pt>
                <c:pt idx="3">
                  <c:v>0.52325581395348841</c:v>
                </c:pt>
                <c:pt idx="4">
                  <c:v>0.47641509433962265</c:v>
                </c:pt>
                <c:pt idx="5">
                  <c:v>0.51417004048582993</c:v>
                </c:pt>
                <c:pt idx="6">
                  <c:v>0.51428571428571423</c:v>
                </c:pt>
                <c:pt idx="7">
                  <c:v>0.54920634920634925</c:v>
                </c:pt>
                <c:pt idx="8">
                  <c:v>0.57507082152974509</c:v>
                </c:pt>
                <c:pt idx="9">
                  <c:v>0.57512953367875652</c:v>
                </c:pt>
                <c:pt idx="10">
                  <c:v>0.60141509433962259</c:v>
                </c:pt>
                <c:pt idx="11">
                  <c:v>0.59354838709677415</c:v>
                </c:pt>
                <c:pt idx="12">
                  <c:v>0.59325396825396826</c:v>
                </c:pt>
              </c:numCache>
            </c:numRef>
          </c:val>
        </c:ser>
        <c:ser>
          <c:idx val="9"/>
          <c:order val="9"/>
          <c:tx>
            <c:strRef>
              <c:f>'223 Sierpień'!$E$53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'223 Sierpień'!$F$53:$R$53</c:f>
              <c:numCache>
                <c:formatCode>0.0000</c:formatCode>
                <c:ptCount val="13"/>
                <c:pt idx="0">
                  <c:v>0.77500000000000002</c:v>
                </c:pt>
                <c:pt idx="1">
                  <c:v>0.70731707317073167</c:v>
                </c:pt>
                <c:pt idx="2">
                  <c:v>0.65354330708661412</c:v>
                </c:pt>
                <c:pt idx="3">
                  <c:v>0.64534883720930236</c:v>
                </c:pt>
                <c:pt idx="4">
                  <c:v>0.59905660377358494</c:v>
                </c:pt>
                <c:pt idx="5">
                  <c:v>0.53036437246963564</c:v>
                </c:pt>
                <c:pt idx="6">
                  <c:v>0.54642857142857137</c:v>
                </c:pt>
                <c:pt idx="7">
                  <c:v>0.53968253968253965</c:v>
                </c:pt>
                <c:pt idx="8">
                  <c:v>0.50991501416430596</c:v>
                </c:pt>
                <c:pt idx="9">
                  <c:v>0.51554404145077726</c:v>
                </c:pt>
                <c:pt idx="10">
                  <c:v>0.51886792452830188</c:v>
                </c:pt>
                <c:pt idx="11">
                  <c:v>0.5161290322580645</c:v>
                </c:pt>
                <c:pt idx="12">
                  <c:v>0.49206349206349204</c:v>
                </c:pt>
              </c:numCache>
            </c:numRef>
          </c:val>
        </c:ser>
        <c:ser>
          <c:idx val="10"/>
          <c:order val="10"/>
          <c:tx>
            <c:strRef>
              <c:f>'223 Sierpień'!$E$54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'223 Sierpień'!$F$54:$R$54</c:f>
              <c:numCache>
                <c:formatCode>0.0000</c:formatCode>
                <c:ptCount val="13"/>
                <c:pt idx="0">
                  <c:v>0.52500000000000002</c:v>
                </c:pt>
                <c:pt idx="1">
                  <c:v>0.64634146341463417</c:v>
                </c:pt>
                <c:pt idx="2">
                  <c:v>0.56692913385826771</c:v>
                </c:pt>
                <c:pt idx="3">
                  <c:v>0.58720930232558144</c:v>
                </c:pt>
                <c:pt idx="4">
                  <c:v>0.57075471698113212</c:v>
                </c:pt>
                <c:pt idx="5">
                  <c:v>0.61943319838056676</c:v>
                </c:pt>
                <c:pt idx="6">
                  <c:v>0.61785714285714288</c:v>
                </c:pt>
                <c:pt idx="7">
                  <c:v>0.61904761904761907</c:v>
                </c:pt>
                <c:pt idx="8">
                  <c:v>0.61189801699716717</c:v>
                </c:pt>
                <c:pt idx="9">
                  <c:v>0.56735751295336789</c:v>
                </c:pt>
                <c:pt idx="10">
                  <c:v>0.54952830188679247</c:v>
                </c:pt>
                <c:pt idx="11">
                  <c:v>0.52903225806451615</c:v>
                </c:pt>
                <c:pt idx="12">
                  <c:v>0.48809523809523808</c:v>
                </c:pt>
              </c:numCache>
            </c:numRef>
          </c:val>
        </c:ser>
        <c:ser>
          <c:idx val="11"/>
          <c:order val="11"/>
          <c:tx>
            <c:strRef>
              <c:f>'223 Sierpień'!$E$55</c:f>
              <c:strCache>
                <c:ptCount val="1"/>
                <c:pt idx="0">
                  <c:v>Iwona Orońska</c:v>
                </c:pt>
              </c:strCache>
            </c:strRef>
          </c:tx>
          <c:val>
            <c:numRef>
              <c:f>'223 Sierpień'!$F$55:$R$55</c:f>
              <c:numCache>
                <c:formatCode>0.0000</c:formatCode>
                <c:ptCount val="13"/>
                <c:pt idx="0">
                  <c:v>0.82499999999999996</c:v>
                </c:pt>
                <c:pt idx="1">
                  <c:v>0.80487804878048785</c:v>
                </c:pt>
                <c:pt idx="2">
                  <c:v>0.64566929133858264</c:v>
                </c:pt>
                <c:pt idx="3">
                  <c:v>0.62209302325581395</c:v>
                </c:pt>
                <c:pt idx="4">
                  <c:v>0.53301886792452835</c:v>
                </c:pt>
                <c:pt idx="5">
                  <c:v>0.50202429149797567</c:v>
                </c:pt>
                <c:pt idx="6">
                  <c:v>0.4642857142857143</c:v>
                </c:pt>
                <c:pt idx="7">
                  <c:v>0.48888888888888887</c:v>
                </c:pt>
                <c:pt idx="8">
                  <c:v>0.46742209631728043</c:v>
                </c:pt>
                <c:pt idx="9">
                  <c:v>0.44559585492227977</c:v>
                </c:pt>
                <c:pt idx="10">
                  <c:v>0.42924528301886794</c:v>
                </c:pt>
                <c:pt idx="11">
                  <c:v>0.42795698924731185</c:v>
                </c:pt>
                <c:pt idx="12">
                  <c:v>0.45039682539682541</c:v>
                </c:pt>
              </c:numCache>
            </c:numRef>
          </c:val>
        </c:ser>
        <c:ser>
          <c:idx val="12"/>
          <c:order val="12"/>
          <c:tx>
            <c:strRef>
              <c:f>'223 Sierpień'!$E$56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'223 Sierpień'!$F$56:$R$56</c:f>
              <c:numCache>
                <c:formatCode>0.0000</c:formatCode>
                <c:ptCount val="13"/>
                <c:pt idx="0">
                  <c:v>0.65</c:v>
                </c:pt>
                <c:pt idx="1">
                  <c:v>0.64634146341463417</c:v>
                </c:pt>
                <c:pt idx="2">
                  <c:v>0.64566929133858264</c:v>
                </c:pt>
                <c:pt idx="3">
                  <c:v>0.69186046511627908</c:v>
                </c:pt>
                <c:pt idx="4">
                  <c:v>0.68396226415094341</c:v>
                </c:pt>
                <c:pt idx="5">
                  <c:v>0.64777327935222673</c:v>
                </c:pt>
                <c:pt idx="6">
                  <c:v>0.61785714285714288</c:v>
                </c:pt>
                <c:pt idx="7">
                  <c:v>0.6063492063492063</c:v>
                </c:pt>
                <c:pt idx="8">
                  <c:v>0.54107648725212465</c:v>
                </c:pt>
                <c:pt idx="9">
                  <c:v>0.49481865284974091</c:v>
                </c:pt>
                <c:pt idx="10">
                  <c:v>0.45047169811320753</c:v>
                </c:pt>
                <c:pt idx="11">
                  <c:v>0.41075268817204302</c:v>
                </c:pt>
                <c:pt idx="12">
                  <c:v>0.37896825396825395</c:v>
                </c:pt>
              </c:numCache>
            </c:numRef>
          </c:val>
        </c:ser>
        <c:ser>
          <c:idx val="13"/>
          <c:order val="13"/>
          <c:tx>
            <c:strRef>
              <c:f>'223 Sierpień'!$E$57</c:f>
              <c:strCache>
                <c:ptCount val="1"/>
                <c:pt idx="0">
                  <c:v>Piotr Oroński</c:v>
                </c:pt>
              </c:strCache>
            </c:strRef>
          </c:tx>
          <c:val>
            <c:numRef>
              <c:f>'223 Sierpień'!$F$57:$R$57</c:f>
              <c:numCache>
                <c:formatCode>0.0000</c:formatCode>
                <c:ptCount val="13"/>
                <c:pt idx="0">
                  <c:v>0.3</c:v>
                </c:pt>
                <c:pt idx="1">
                  <c:v>0.14634146341463414</c:v>
                </c:pt>
                <c:pt idx="2">
                  <c:v>0.22047244094488189</c:v>
                </c:pt>
                <c:pt idx="3">
                  <c:v>0.29069767441860467</c:v>
                </c:pt>
                <c:pt idx="4">
                  <c:v>0.30188679245283018</c:v>
                </c:pt>
                <c:pt idx="5">
                  <c:v>0.31578947368421051</c:v>
                </c:pt>
                <c:pt idx="6">
                  <c:v>0.36071428571428571</c:v>
                </c:pt>
                <c:pt idx="7">
                  <c:v>0.35873015873015873</c:v>
                </c:pt>
                <c:pt idx="8">
                  <c:v>0.33994334277620397</c:v>
                </c:pt>
                <c:pt idx="9">
                  <c:v>0.32642487046632124</c:v>
                </c:pt>
                <c:pt idx="10">
                  <c:v>0.30660377358490565</c:v>
                </c:pt>
                <c:pt idx="11">
                  <c:v>0.27956989247311825</c:v>
                </c:pt>
                <c:pt idx="12">
                  <c:v>0.25793650793650796</c:v>
                </c:pt>
              </c:numCache>
            </c:numRef>
          </c:val>
        </c:ser>
        <c:ser>
          <c:idx val="14"/>
          <c:order val="14"/>
          <c:tx>
            <c:strRef>
              <c:f>'223 Sierpień'!$E$58</c:f>
              <c:strCache>
                <c:ptCount val="1"/>
                <c:pt idx="0">
                  <c:v>Leszek Łukaszewicz</c:v>
                </c:pt>
              </c:strCache>
            </c:strRef>
          </c:tx>
          <c:val>
            <c:numRef>
              <c:f>'223 Sierpień'!$F$58:$R$58</c:f>
              <c:numCache>
                <c:formatCode>0.0000</c:formatCode>
                <c:ptCount val="13"/>
                <c:pt idx="0">
                  <c:v>7.4999999999999997E-2</c:v>
                </c:pt>
                <c:pt idx="1">
                  <c:v>0.10975609756097561</c:v>
                </c:pt>
                <c:pt idx="2">
                  <c:v>0.15748031496062992</c:v>
                </c:pt>
                <c:pt idx="3">
                  <c:v>0.22093023255813954</c:v>
                </c:pt>
                <c:pt idx="4">
                  <c:v>0.19811320754716982</c:v>
                </c:pt>
                <c:pt idx="5">
                  <c:v>0.17813765182186234</c:v>
                </c:pt>
                <c:pt idx="6">
                  <c:v>0.19642857142857142</c:v>
                </c:pt>
                <c:pt idx="7">
                  <c:v>0.22222222222222221</c:v>
                </c:pt>
                <c:pt idx="8">
                  <c:v>0.23512747875354106</c:v>
                </c:pt>
                <c:pt idx="9">
                  <c:v>0.22797927461139897</c:v>
                </c:pt>
                <c:pt idx="10">
                  <c:v>0.23820754716981132</c:v>
                </c:pt>
                <c:pt idx="11">
                  <c:v>0.24516129032258063</c:v>
                </c:pt>
                <c:pt idx="12">
                  <c:v>0.24007936507936509</c:v>
                </c:pt>
              </c:numCache>
            </c:numRef>
          </c:val>
        </c:ser>
        <c:ser>
          <c:idx val="15"/>
          <c:order val="15"/>
          <c:tx>
            <c:strRef>
              <c:f>'223 Sierpień'!$E$59</c:f>
              <c:strCache>
                <c:ptCount val="1"/>
                <c:pt idx="0">
                  <c:v>Maja Jęczkowska</c:v>
                </c:pt>
              </c:strCache>
            </c:strRef>
          </c:tx>
          <c:val>
            <c:numRef>
              <c:f>'223 Sierpień'!$F$59:$R$59</c:f>
              <c:numCache>
                <c:formatCode>0.0000</c:formatCode>
                <c:ptCount val="13"/>
                <c:pt idx="0">
                  <c:v>0.17499999999999999</c:v>
                </c:pt>
                <c:pt idx="1">
                  <c:v>0.18292682926829268</c:v>
                </c:pt>
                <c:pt idx="2">
                  <c:v>0.26771653543307089</c:v>
                </c:pt>
                <c:pt idx="3">
                  <c:v>0.27325581395348836</c:v>
                </c:pt>
                <c:pt idx="4">
                  <c:v>0.24056603773584906</c:v>
                </c:pt>
                <c:pt idx="5">
                  <c:v>0.21862348178137653</c:v>
                </c:pt>
                <c:pt idx="6">
                  <c:v>0.20357142857142857</c:v>
                </c:pt>
                <c:pt idx="7">
                  <c:v>0.21904761904761905</c:v>
                </c:pt>
                <c:pt idx="8">
                  <c:v>0.21813031161473087</c:v>
                </c:pt>
                <c:pt idx="9">
                  <c:v>0.19948186528497408</c:v>
                </c:pt>
                <c:pt idx="10">
                  <c:v>0.18160377358490565</c:v>
                </c:pt>
                <c:pt idx="11">
                  <c:v>0.16559139784946236</c:v>
                </c:pt>
                <c:pt idx="12">
                  <c:v>0.15277777777777779</c:v>
                </c:pt>
              </c:numCache>
            </c:numRef>
          </c:val>
        </c:ser>
        <c:marker val="1"/>
        <c:axId val="99380608"/>
        <c:axId val="99402880"/>
      </c:lineChart>
      <c:catAx>
        <c:axId val="99380608"/>
        <c:scaling>
          <c:orientation val="minMax"/>
        </c:scaling>
        <c:axPos val="b"/>
        <c:numFmt formatCode="General" sourceLinked="1"/>
        <c:tickLblPos val="nextTo"/>
        <c:crossAx val="99402880"/>
        <c:crosses val="autoZero"/>
        <c:auto val="1"/>
        <c:lblAlgn val="ctr"/>
        <c:lblOffset val="100"/>
      </c:catAx>
      <c:valAx>
        <c:axId val="99402880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99380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33911392205611"/>
          <c:h val="0.71704213445652365"/>
        </c:manualLayout>
      </c:layout>
    </c:legend>
    <c:plotVisOnly val="1"/>
    <c:dispBlanksAs val="gap"/>
  </c:chart>
  <c:printSettings>
    <c:headerFooter/>
    <c:pageMargins b="0.75000000000001277" l="0.70000000000000062" r="0.70000000000000062" t="0.75000000000001277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87"/>
          <c:y val="3.9863574745464515E-2"/>
          <c:w val="0.713814057463364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'222 Lipiec'!$E$26</c:f>
              <c:strCache>
                <c:ptCount val="1"/>
                <c:pt idx="0">
                  <c:v>Robert "Stanley" Stańczyk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Lipiec'!$F$26:$R$26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0.96385542168674698</c:v>
                </c:pt>
                <c:pt idx="2">
                  <c:v>0.97580645161290325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'222 Lipiec'!$E$27</c:f>
              <c:strCache>
                <c:ptCount val="1"/>
                <c:pt idx="0">
                  <c:v>Krzysztof "FAZIK" Brzeziński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Lipiec'!$F$27:$R$27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0.98734177215189878</c:v>
                </c:pt>
                <c:pt idx="4">
                  <c:v>0.91666666666666663</c:v>
                </c:pt>
                <c:pt idx="5">
                  <c:v>0.907258064516129</c:v>
                </c:pt>
                <c:pt idx="6">
                  <c:v>0.92170818505338081</c:v>
                </c:pt>
                <c:pt idx="7">
                  <c:v>0.94533762057877813</c:v>
                </c:pt>
                <c:pt idx="8">
                  <c:v>0.94134897360703818</c:v>
                </c:pt>
                <c:pt idx="9">
                  <c:v>0.96256684491978606</c:v>
                </c:pt>
                <c:pt idx="10">
                  <c:v>0.97549019607843135</c:v>
                </c:pt>
                <c:pt idx="11">
                  <c:v>0.97539149888143173</c:v>
                </c:pt>
                <c:pt idx="12">
                  <c:v>0.94501018329938902</c:v>
                </c:pt>
              </c:numCache>
            </c:numRef>
          </c:val>
        </c:ser>
        <c:ser>
          <c:idx val="2"/>
          <c:order val="2"/>
          <c:tx>
            <c:strRef>
              <c:f>'222 Lipiec'!$E$28</c:f>
              <c:strCache>
                <c:ptCount val="1"/>
                <c:pt idx="0">
                  <c:v>Radosław "Shogun" Wiśniewski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Lipiec'!$F$28:$R$28</c:f>
              <c:numCache>
                <c:formatCode>0.0000</c:formatCode>
                <c:ptCount val="13"/>
                <c:pt idx="0">
                  <c:v>0.75</c:v>
                </c:pt>
                <c:pt idx="1">
                  <c:v>0.74698795180722888</c:v>
                </c:pt>
                <c:pt idx="2">
                  <c:v>0.80645161290322576</c:v>
                </c:pt>
                <c:pt idx="3">
                  <c:v>0.86708860759493667</c:v>
                </c:pt>
                <c:pt idx="4">
                  <c:v>0.83823529411764708</c:v>
                </c:pt>
                <c:pt idx="5">
                  <c:v>0.81451612903225812</c:v>
                </c:pt>
                <c:pt idx="6">
                  <c:v>0.81138790035587194</c:v>
                </c:pt>
                <c:pt idx="7">
                  <c:v>0.842443729903537</c:v>
                </c:pt>
                <c:pt idx="8">
                  <c:v>0.85923753665689151</c:v>
                </c:pt>
                <c:pt idx="9">
                  <c:v>0.86363636363636365</c:v>
                </c:pt>
                <c:pt idx="10">
                  <c:v>0.86519607843137258</c:v>
                </c:pt>
                <c:pt idx="11">
                  <c:v>0.87248322147651003</c:v>
                </c:pt>
                <c:pt idx="12">
                  <c:v>0.85743380855397144</c:v>
                </c:pt>
              </c:numCache>
            </c:numRef>
          </c:val>
        </c:ser>
        <c:ser>
          <c:idx val="3"/>
          <c:order val="3"/>
          <c:tx>
            <c:strRef>
              <c:f>'222 Lipiec'!$E$29</c:f>
              <c:strCache>
                <c:ptCount val="1"/>
                <c:pt idx="0">
                  <c:v>Jolanta "Fox" Lisowska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Lipiec'!$F$29:$R$29</c:f>
              <c:numCache>
                <c:formatCode>0.0000</c:formatCode>
                <c:ptCount val="13"/>
                <c:pt idx="0">
                  <c:v>0.70454545454545459</c:v>
                </c:pt>
                <c:pt idx="1">
                  <c:v>0.75903614457831325</c:v>
                </c:pt>
                <c:pt idx="2">
                  <c:v>0.75806451612903225</c:v>
                </c:pt>
                <c:pt idx="3">
                  <c:v>0.84177215189873422</c:v>
                </c:pt>
                <c:pt idx="4">
                  <c:v>0.77941176470588236</c:v>
                </c:pt>
                <c:pt idx="5">
                  <c:v>0.75</c:v>
                </c:pt>
                <c:pt idx="6">
                  <c:v>0.79003558718861211</c:v>
                </c:pt>
                <c:pt idx="7">
                  <c:v>0.81350482315112538</c:v>
                </c:pt>
                <c:pt idx="8">
                  <c:v>0.85043988269794724</c:v>
                </c:pt>
                <c:pt idx="9">
                  <c:v>0.83422459893048129</c:v>
                </c:pt>
                <c:pt idx="10">
                  <c:v>0.84558823529411764</c:v>
                </c:pt>
                <c:pt idx="11">
                  <c:v>0.82102908277404918</c:v>
                </c:pt>
                <c:pt idx="12">
                  <c:v>0.82281059063136452</c:v>
                </c:pt>
              </c:numCache>
            </c:numRef>
          </c:val>
        </c:ser>
        <c:ser>
          <c:idx val="4"/>
          <c:order val="4"/>
          <c:tx>
            <c:strRef>
              <c:f>'222 Lipiec'!$E$30</c:f>
              <c:strCache>
                <c:ptCount val="1"/>
                <c:pt idx="0">
                  <c:v>Adam Zaremba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Lipiec'!$F$30:$R$30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0.80722891566265065</c:v>
                </c:pt>
                <c:pt idx="2">
                  <c:v>0.782258064516129</c:v>
                </c:pt>
                <c:pt idx="3">
                  <c:v>0.80379746835443033</c:v>
                </c:pt>
                <c:pt idx="4">
                  <c:v>0.76470588235294112</c:v>
                </c:pt>
                <c:pt idx="5">
                  <c:v>0.7338709677419355</c:v>
                </c:pt>
                <c:pt idx="6">
                  <c:v>0.74733096085409256</c:v>
                </c:pt>
                <c:pt idx="7">
                  <c:v>0.76205787781350487</c:v>
                </c:pt>
                <c:pt idx="8">
                  <c:v>0.77419354838709675</c:v>
                </c:pt>
                <c:pt idx="9">
                  <c:v>0.77807486631016043</c:v>
                </c:pt>
                <c:pt idx="10">
                  <c:v>0.77450980392156865</c:v>
                </c:pt>
                <c:pt idx="11">
                  <c:v>0.74496644295302017</c:v>
                </c:pt>
                <c:pt idx="12">
                  <c:v>0.75967413441955189</c:v>
                </c:pt>
              </c:numCache>
            </c:numRef>
          </c:val>
        </c:ser>
        <c:ser>
          <c:idx val="5"/>
          <c:order val="5"/>
          <c:tx>
            <c:strRef>
              <c:f>'222 Lipiec'!$E$31</c:f>
              <c:strCache>
                <c:ptCount val="1"/>
                <c:pt idx="0">
                  <c:v>Mateusz "Snake" Brzeziński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Lipiec'!$F$31:$R$31</c:f>
              <c:numCache>
                <c:formatCode>0.0000</c:formatCode>
                <c:ptCount val="13"/>
                <c:pt idx="0">
                  <c:v>0.38636363636363635</c:v>
                </c:pt>
                <c:pt idx="1">
                  <c:v>0.51807228915662651</c:v>
                </c:pt>
                <c:pt idx="2">
                  <c:v>0.5161290322580645</c:v>
                </c:pt>
                <c:pt idx="3">
                  <c:v>0.58860759493670889</c:v>
                </c:pt>
                <c:pt idx="4">
                  <c:v>0.56372549019607843</c:v>
                </c:pt>
                <c:pt idx="5">
                  <c:v>0.59677419354838712</c:v>
                </c:pt>
                <c:pt idx="6">
                  <c:v>0.57651245551601427</c:v>
                </c:pt>
                <c:pt idx="7">
                  <c:v>0.63344051446945338</c:v>
                </c:pt>
                <c:pt idx="8">
                  <c:v>0.64516129032258063</c:v>
                </c:pt>
                <c:pt idx="9">
                  <c:v>0.62299465240641716</c:v>
                </c:pt>
                <c:pt idx="10">
                  <c:v>0.60539215686274506</c:v>
                </c:pt>
                <c:pt idx="11">
                  <c:v>0.59955257270693507</c:v>
                </c:pt>
                <c:pt idx="12">
                  <c:v>0.60285132382892059</c:v>
                </c:pt>
              </c:numCache>
            </c:numRef>
          </c:val>
        </c:ser>
        <c:ser>
          <c:idx val="6"/>
          <c:order val="6"/>
          <c:tx>
            <c:strRef>
              <c:f>'222 Lipiec'!$E$32</c:f>
              <c:strCache>
                <c:ptCount val="1"/>
                <c:pt idx="0">
                  <c:v>Dorota Janiszewska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Lipiec'!$F$32:$R$32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0.45783132530120479</c:v>
                </c:pt>
                <c:pt idx="2">
                  <c:v>0.5</c:v>
                </c:pt>
                <c:pt idx="3">
                  <c:v>0.57594936708860756</c:v>
                </c:pt>
                <c:pt idx="4">
                  <c:v>0.46568627450980393</c:v>
                </c:pt>
                <c:pt idx="5">
                  <c:v>0.5</c:v>
                </c:pt>
                <c:pt idx="6">
                  <c:v>0.4804270462633452</c:v>
                </c:pt>
                <c:pt idx="7">
                  <c:v>0.47588424437299037</c:v>
                </c:pt>
                <c:pt idx="8">
                  <c:v>0.46041055718475071</c:v>
                </c:pt>
                <c:pt idx="9">
                  <c:v>0.44385026737967914</c:v>
                </c:pt>
                <c:pt idx="10">
                  <c:v>0.43872549019607843</c:v>
                </c:pt>
                <c:pt idx="11">
                  <c:v>0.42729306487695751</c:v>
                </c:pt>
                <c:pt idx="12">
                  <c:v>0.38900203665987781</c:v>
                </c:pt>
              </c:numCache>
            </c:numRef>
          </c:val>
        </c:ser>
        <c:marker val="1"/>
        <c:axId val="104625664"/>
        <c:axId val="104627200"/>
      </c:lineChart>
      <c:catAx>
        <c:axId val="104625664"/>
        <c:scaling>
          <c:orientation val="minMax"/>
        </c:scaling>
        <c:axPos val="b"/>
        <c:numFmt formatCode="General" sourceLinked="1"/>
        <c:tickLblPos val="nextTo"/>
        <c:crossAx val="104627200"/>
        <c:crosses val="autoZero"/>
        <c:auto val="1"/>
        <c:lblAlgn val="ctr"/>
        <c:lblOffset val="100"/>
      </c:catAx>
      <c:valAx>
        <c:axId val="10462720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04625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44"/>
          <c:h val="0.62671581851439184"/>
        </c:manualLayout>
      </c:layout>
    </c:legend>
    <c:plotVisOnly val="1"/>
    <c:dispBlanksAs val="gap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65"/>
          <c:y val="3.9863574745464515E-2"/>
          <c:w val="0.713814057463364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'221 Czerwiec'!$E$35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'221 Czerwiec'!$F$35:$R$35</c:f>
              <c:numCache>
                <c:formatCode>0.0000</c:formatCode>
                <c:ptCount val="13"/>
                <c:pt idx="0">
                  <c:v>1</c:v>
                </c:pt>
                <c:pt idx="1">
                  <c:v>0.98837209302325579</c:v>
                </c:pt>
                <c:pt idx="2">
                  <c:v>0.96969696969696972</c:v>
                </c:pt>
                <c:pt idx="3">
                  <c:v>0.97142857142857142</c:v>
                </c:pt>
                <c:pt idx="4">
                  <c:v>0.97695852534562211</c:v>
                </c:pt>
                <c:pt idx="5">
                  <c:v>0.9580152671755725</c:v>
                </c:pt>
                <c:pt idx="6">
                  <c:v>0.96381578947368418</c:v>
                </c:pt>
                <c:pt idx="7">
                  <c:v>0.9514285714285714</c:v>
                </c:pt>
                <c:pt idx="8">
                  <c:v>0.97127937336814618</c:v>
                </c:pt>
                <c:pt idx="9">
                  <c:v>0.98550724637681164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'221 Czerwiec'!$E$36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'221 Czerwiec'!$F$36:$R$36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0.99325842696629218</c:v>
                </c:pt>
                <c:pt idx="11">
                  <c:v>0.99170124481327804</c:v>
                </c:pt>
                <c:pt idx="12">
                  <c:v>0.98295454545454541</c:v>
                </c:pt>
              </c:numCache>
            </c:numRef>
          </c:val>
        </c:ser>
        <c:ser>
          <c:idx val="2"/>
          <c:order val="2"/>
          <c:tx>
            <c:strRef>
              <c:f>'221 Czerwiec'!$E$37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'221 Czerwiec'!$F$37:$R$37</c:f>
              <c:numCache>
                <c:formatCode>0.0000</c:formatCode>
                <c:ptCount val="13"/>
                <c:pt idx="0">
                  <c:v>0.8</c:v>
                </c:pt>
                <c:pt idx="1">
                  <c:v>0.83720930232558144</c:v>
                </c:pt>
                <c:pt idx="2">
                  <c:v>0.83333333333333337</c:v>
                </c:pt>
                <c:pt idx="3">
                  <c:v>0.85142857142857142</c:v>
                </c:pt>
                <c:pt idx="4">
                  <c:v>0.8571428571428571</c:v>
                </c:pt>
                <c:pt idx="5">
                  <c:v>0.86641221374045807</c:v>
                </c:pt>
                <c:pt idx="6">
                  <c:v>0.85526315789473684</c:v>
                </c:pt>
                <c:pt idx="7">
                  <c:v>0.8342857142857143</c:v>
                </c:pt>
                <c:pt idx="8">
                  <c:v>0.81984334203655351</c:v>
                </c:pt>
                <c:pt idx="9">
                  <c:v>0.83333333333333337</c:v>
                </c:pt>
                <c:pt idx="10">
                  <c:v>0.83820224719101122</c:v>
                </c:pt>
                <c:pt idx="11">
                  <c:v>0.82780082987551862</c:v>
                </c:pt>
                <c:pt idx="12">
                  <c:v>0.82386363636363635</c:v>
                </c:pt>
              </c:numCache>
            </c:numRef>
          </c:val>
        </c:ser>
        <c:ser>
          <c:idx val="3"/>
          <c:order val="3"/>
          <c:tx>
            <c:strRef>
              <c:f>'221 Czerwiec'!$E$38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'221 Czerwiec'!$F$38:$R$38</c:f>
              <c:numCache>
                <c:formatCode>0.0000</c:formatCode>
                <c:ptCount val="13"/>
                <c:pt idx="0">
                  <c:v>0.9</c:v>
                </c:pt>
                <c:pt idx="1">
                  <c:v>0.89534883720930236</c:v>
                </c:pt>
                <c:pt idx="2">
                  <c:v>0.85606060606060608</c:v>
                </c:pt>
                <c:pt idx="3">
                  <c:v>0.85142857142857142</c:v>
                </c:pt>
                <c:pt idx="4">
                  <c:v>0.82488479262672809</c:v>
                </c:pt>
                <c:pt idx="5">
                  <c:v>0.79770992366412219</c:v>
                </c:pt>
                <c:pt idx="6">
                  <c:v>0.79934210526315785</c:v>
                </c:pt>
                <c:pt idx="7">
                  <c:v>0.78</c:v>
                </c:pt>
                <c:pt idx="8">
                  <c:v>0.79895561357702349</c:v>
                </c:pt>
                <c:pt idx="9">
                  <c:v>0.80676328502415462</c:v>
                </c:pt>
                <c:pt idx="10">
                  <c:v>0.81797752808988766</c:v>
                </c:pt>
                <c:pt idx="11">
                  <c:v>0.80082987551867224</c:v>
                </c:pt>
                <c:pt idx="12">
                  <c:v>0.80871212121212122</c:v>
                </c:pt>
              </c:numCache>
            </c:numRef>
          </c:val>
        </c:ser>
        <c:ser>
          <c:idx val="4"/>
          <c:order val="4"/>
          <c:tx>
            <c:strRef>
              <c:f>'221 Czerwiec'!$E$39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'221 Czerwiec'!$F$39:$R$39</c:f>
              <c:numCache>
                <c:formatCode>0.0000</c:formatCode>
                <c:ptCount val="13"/>
                <c:pt idx="0">
                  <c:v>0.75</c:v>
                </c:pt>
                <c:pt idx="1">
                  <c:v>0.80232558139534882</c:v>
                </c:pt>
                <c:pt idx="2">
                  <c:v>0.77272727272727271</c:v>
                </c:pt>
                <c:pt idx="3">
                  <c:v>0.78857142857142859</c:v>
                </c:pt>
                <c:pt idx="4">
                  <c:v>0.78341013824884798</c:v>
                </c:pt>
                <c:pt idx="5">
                  <c:v>0.74427480916030531</c:v>
                </c:pt>
                <c:pt idx="6">
                  <c:v>0.74013157894736847</c:v>
                </c:pt>
                <c:pt idx="7">
                  <c:v>0.74</c:v>
                </c:pt>
                <c:pt idx="8">
                  <c:v>0.74673629242819839</c:v>
                </c:pt>
                <c:pt idx="9">
                  <c:v>0.7439613526570048</c:v>
                </c:pt>
                <c:pt idx="10">
                  <c:v>0.73932584269662927</c:v>
                </c:pt>
                <c:pt idx="11">
                  <c:v>0.74688796680497926</c:v>
                </c:pt>
                <c:pt idx="12">
                  <c:v>0.76893939393939392</c:v>
                </c:pt>
              </c:numCache>
            </c:numRef>
          </c:val>
        </c:ser>
        <c:ser>
          <c:idx val="5"/>
          <c:order val="5"/>
          <c:tx>
            <c:strRef>
              <c:f>'221 Czerwiec'!$E$40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'221 Czerwiec'!$F$40:$R$40</c:f>
              <c:numCache>
                <c:formatCode>0.0000</c:formatCode>
                <c:ptCount val="13"/>
                <c:pt idx="0">
                  <c:v>0.8</c:v>
                </c:pt>
                <c:pt idx="1">
                  <c:v>0.87209302325581395</c:v>
                </c:pt>
                <c:pt idx="2">
                  <c:v>0.84848484848484851</c:v>
                </c:pt>
                <c:pt idx="3">
                  <c:v>0.84</c:v>
                </c:pt>
                <c:pt idx="4">
                  <c:v>0.82949308755760365</c:v>
                </c:pt>
                <c:pt idx="5">
                  <c:v>0.7862595419847328</c:v>
                </c:pt>
                <c:pt idx="6">
                  <c:v>0.77302631578947367</c:v>
                </c:pt>
                <c:pt idx="7">
                  <c:v>0.72857142857142854</c:v>
                </c:pt>
                <c:pt idx="8">
                  <c:v>0.73368146214099217</c:v>
                </c:pt>
                <c:pt idx="9">
                  <c:v>0.71980676328502413</c:v>
                </c:pt>
                <c:pt idx="10">
                  <c:v>0.75505617977528094</c:v>
                </c:pt>
                <c:pt idx="11">
                  <c:v>0.7385892116182573</c:v>
                </c:pt>
                <c:pt idx="12">
                  <c:v>0.72727272727272729</c:v>
                </c:pt>
              </c:numCache>
            </c:numRef>
          </c:val>
        </c:ser>
        <c:ser>
          <c:idx val="6"/>
          <c:order val="6"/>
          <c:tx>
            <c:strRef>
              <c:f>'221 Czerwiec'!$E$41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'221 Czerwiec'!$F$41:$R$41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0.66279069767441856</c:v>
                </c:pt>
                <c:pt idx="2">
                  <c:v>0.62878787878787878</c:v>
                </c:pt>
                <c:pt idx="3">
                  <c:v>0.69142857142857139</c:v>
                </c:pt>
                <c:pt idx="4">
                  <c:v>0.63594470046082952</c:v>
                </c:pt>
                <c:pt idx="5">
                  <c:v>0.65267175572519087</c:v>
                </c:pt>
                <c:pt idx="6">
                  <c:v>0.67763157894736847</c:v>
                </c:pt>
                <c:pt idx="7">
                  <c:v>0.66</c:v>
                </c:pt>
                <c:pt idx="8">
                  <c:v>0.6788511749347258</c:v>
                </c:pt>
                <c:pt idx="9">
                  <c:v>0.6811594202898551</c:v>
                </c:pt>
                <c:pt idx="10">
                  <c:v>0.69213483146067412</c:v>
                </c:pt>
                <c:pt idx="11">
                  <c:v>0.70331950207468885</c:v>
                </c:pt>
                <c:pt idx="12">
                  <c:v>0.71401515151515149</c:v>
                </c:pt>
              </c:numCache>
            </c:numRef>
          </c:val>
        </c:ser>
        <c:ser>
          <c:idx val="7"/>
          <c:order val="7"/>
          <c:tx>
            <c:strRef>
              <c:f>'221 Czerwiec'!$E$42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'221 Czerwiec'!$F$42:$R$42</c:f>
              <c:numCache>
                <c:formatCode>0.0000</c:formatCode>
                <c:ptCount val="13"/>
                <c:pt idx="0">
                  <c:v>0.75</c:v>
                </c:pt>
                <c:pt idx="1">
                  <c:v>0.70930232558139539</c:v>
                </c:pt>
                <c:pt idx="2">
                  <c:v>0.77272727272727271</c:v>
                </c:pt>
                <c:pt idx="3">
                  <c:v>0.70857142857142852</c:v>
                </c:pt>
                <c:pt idx="4">
                  <c:v>0.72811059907834097</c:v>
                </c:pt>
                <c:pt idx="5">
                  <c:v>0.69083969465648853</c:v>
                </c:pt>
                <c:pt idx="6">
                  <c:v>0.6875</c:v>
                </c:pt>
                <c:pt idx="7">
                  <c:v>0.6657142857142857</c:v>
                </c:pt>
                <c:pt idx="8">
                  <c:v>0.64490861618798956</c:v>
                </c:pt>
                <c:pt idx="9">
                  <c:v>0.66425120772946855</c:v>
                </c:pt>
                <c:pt idx="10">
                  <c:v>0.67640449438202244</c:v>
                </c:pt>
                <c:pt idx="11">
                  <c:v>0.65352697095435686</c:v>
                </c:pt>
                <c:pt idx="12">
                  <c:v>0.65909090909090906</c:v>
                </c:pt>
              </c:numCache>
            </c:numRef>
          </c:val>
        </c:ser>
        <c:ser>
          <c:idx val="8"/>
          <c:order val="8"/>
          <c:tx>
            <c:strRef>
              <c:f>'221 Czerwiec'!$E$43</c:f>
              <c:strCache>
                <c:ptCount val="1"/>
                <c:pt idx="0">
                  <c:v>Adam Zaremba</c:v>
                </c:pt>
              </c:strCache>
            </c:strRef>
          </c:tx>
          <c:val>
            <c:numRef>
              <c:f>'221 Czerwiec'!$F$43:$R$43</c:f>
              <c:numCache>
                <c:formatCode>0.0000</c:formatCode>
                <c:ptCount val="13"/>
                <c:pt idx="0">
                  <c:v>0.8</c:v>
                </c:pt>
                <c:pt idx="1">
                  <c:v>0.7558139534883721</c:v>
                </c:pt>
                <c:pt idx="2">
                  <c:v>0.64393939393939392</c:v>
                </c:pt>
                <c:pt idx="3">
                  <c:v>0.62285714285714289</c:v>
                </c:pt>
                <c:pt idx="4">
                  <c:v>0.58986175115207373</c:v>
                </c:pt>
                <c:pt idx="5">
                  <c:v>0.58396946564885499</c:v>
                </c:pt>
                <c:pt idx="6">
                  <c:v>0.60197368421052633</c:v>
                </c:pt>
                <c:pt idx="7">
                  <c:v>0.63142857142857145</c:v>
                </c:pt>
                <c:pt idx="8">
                  <c:v>0.62663185378590081</c:v>
                </c:pt>
                <c:pt idx="9">
                  <c:v>0.65458937198067635</c:v>
                </c:pt>
                <c:pt idx="10">
                  <c:v>0.65617977528089888</c:v>
                </c:pt>
                <c:pt idx="11">
                  <c:v>0.61203319502074693</c:v>
                </c:pt>
                <c:pt idx="12">
                  <c:v>0.62878787878787878</c:v>
                </c:pt>
              </c:numCache>
            </c:numRef>
          </c:val>
        </c:ser>
        <c:ser>
          <c:idx val="9"/>
          <c:order val="9"/>
          <c:tx>
            <c:strRef>
              <c:f>'221 Czerwiec'!$E$44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'221 Czerwiec'!$F$44:$R$44</c:f>
              <c:numCache>
                <c:formatCode>0.0000</c:formatCode>
                <c:ptCount val="13"/>
                <c:pt idx="0">
                  <c:v>0.45</c:v>
                </c:pt>
                <c:pt idx="1">
                  <c:v>0.51162790697674421</c:v>
                </c:pt>
                <c:pt idx="2">
                  <c:v>0.49242424242424243</c:v>
                </c:pt>
                <c:pt idx="3">
                  <c:v>0.52571428571428569</c:v>
                </c:pt>
                <c:pt idx="4">
                  <c:v>0.55299539170506917</c:v>
                </c:pt>
                <c:pt idx="5">
                  <c:v>0.49618320610687022</c:v>
                </c:pt>
                <c:pt idx="6">
                  <c:v>0.49013157894736842</c:v>
                </c:pt>
                <c:pt idx="7">
                  <c:v>0.48285714285714287</c:v>
                </c:pt>
                <c:pt idx="8">
                  <c:v>0.45691906005221933</c:v>
                </c:pt>
                <c:pt idx="9">
                  <c:v>0.44444444444444442</c:v>
                </c:pt>
                <c:pt idx="10">
                  <c:v>0.43820224719101125</c:v>
                </c:pt>
                <c:pt idx="11">
                  <c:v>0.42531120331950206</c:v>
                </c:pt>
                <c:pt idx="12">
                  <c:v>0.45454545454545453</c:v>
                </c:pt>
              </c:numCache>
            </c:numRef>
          </c:val>
        </c:ser>
        <c:ser>
          <c:idx val="10"/>
          <c:order val="10"/>
          <c:tx>
            <c:strRef>
              <c:f>'221 Czerwiec'!$E$45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'221 Czerwiec'!$F$45:$R$45</c:f>
              <c:numCache>
                <c:formatCode>0.0000</c:formatCode>
                <c:ptCount val="13"/>
                <c:pt idx="0">
                  <c:v>0.375</c:v>
                </c:pt>
                <c:pt idx="1">
                  <c:v>0.46511627906976744</c:v>
                </c:pt>
                <c:pt idx="2">
                  <c:v>0.43181818181818182</c:v>
                </c:pt>
                <c:pt idx="3">
                  <c:v>0.43428571428571427</c:v>
                </c:pt>
                <c:pt idx="4">
                  <c:v>0.40552995391705071</c:v>
                </c:pt>
                <c:pt idx="5">
                  <c:v>0.41603053435114506</c:v>
                </c:pt>
                <c:pt idx="6">
                  <c:v>0.41118421052631576</c:v>
                </c:pt>
                <c:pt idx="7">
                  <c:v>0.40285714285714286</c:v>
                </c:pt>
                <c:pt idx="8">
                  <c:v>0.38903394255874674</c:v>
                </c:pt>
                <c:pt idx="9">
                  <c:v>0.39130434782608697</c:v>
                </c:pt>
                <c:pt idx="10">
                  <c:v>0.37977528089887641</c:v>
                </c:pt>
                <c:pt idx="11">
                  <c:v>0.37551867219917012</c:v>
                </c:pt>
                <c:pt idx="12">
                  <c:v>0.35416666666666669</c:v>
                </c:pt>
              </c:numCache>
            </c:numRef>
          </c:val>
        </c:ser>
        <c:marker val="1"/>
        <c:axId val="118520448"/>
        <c:axId val="118542720"/>
      </c:lineChart>
      <c:catAx>
        <c:axId val="118520448"/>
        <c:scaling>
          <c:orientation val="minMax"/>
        </c:scaling>
        <c:axPos val="b"/>
        <c:numFmt formatCode="General" sourceLinked="1"/>
        <c:tickLblPos val="nextTo"/>
        <c:crossAx val="118542720"/>
        <c:crosses val="autoZero"/>
        <c:auto val="1"/>
        <c:lblAlgn val="ctr"/>
        <c:lblOffset val="100"/>
      </c:catAx>
      <c:valAx>
        <c:axId val="11854272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185204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44"/>
          <c:h val="0.49023292333475627"/>
        </c:manualLayout>
      </c:layout>
    </c:legend>
    <c:plotVisOnly val="1"/>
    <c:dispBlanksAs val="gap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43"/>
          <c:y val="3.9863574745464515E-2"/>
          <c:w val="0.713814057463363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'220 Maj'!$E$25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'220 Maj'!$F$25:$R$25</c:f>
              <c:numCache>
                <c:formatCode>0.0000</c:formatCode>
                <c:ptCount val="13"/>
                <c:pt idx="0">
                  <c:v>1</c:v>
                </c:pt>
                <c:pt idx="1">
                  <c:v>0.9882352941176471</c:v>
                </c:pt>
                <c:pt idx="2">
                  <c:v>1</c:v>
                </c:pt>
                <c:pt idx="3">
                  <c:v>1</c:v>
                </c:pt>
                <c:pt idx="4">
                  <c:v>0.98584905660377353</c:v>
                </c:pt>
                <c:pt idx="5">
                  <c:v>0.98828125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'220 Maj'!$E$26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'220 Maj'!$F$26:$R$26</c:f>
              <c:numCache>
                <c:formatCode>0.0000</c:formatCode>
                <c:ptCount val="13"/>
                <c:pt idx="0">
                  <c:v>0.75</c:v>
                </c:pt>
                <c:pt idx="1">
                  <c:v>0.90588235294117647</c:v>
                </c:pt>
                <c:pt idx="2">
                  <c:v>0.953125</c:v>
                </c:pt>
                <c:pt idx="3">
                  <c:v>0.9882352941176471</c:v>
                </c:pt>
                <c:pt idx="4">
                  <c:v>1</c:v>
                </c:pt>
                <c:pt idx="5">
                  <c:v>1</c:v>
                </c:pt>
                <c:pt idx="6">
                  <c:v>0.99661016949152548</c:v>
                </c:pt>
                <c:pt idx="7">
                  <c:v>0.98516320474777452</c:v>
                </c:pt>
                <c:pt idx="8">
                  <c:v>0.99189189189189186</c:v>
                </c:pt>
                <c:pt idx="9">
                  <c:v>0.98044009779951102</c:v>
                </c:pt>
                <c:pt idx="10">
                  <c:v>0.98008849557522126</c:v>
                </c:pt>
                <c:pt idx="11">
                  <c:v>0.97975708502024295</c:v>
                </c:pt>
                <c:pt idx="12">
                  <c:v>0.97397769516728627</c:v>
                </c:pt>
              </c:numCache>
            </c:numRef>
          </c:val>
        </c:ser>
        <c:ser>
          <c:idx val="2"/>
          <c:order val="2"/>
          <c:tx>
            <c:strRef>
              <c:f>'220 Maj'!$E$27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'220 Maj'!$F$27:$R$27</c:f>
              <c:numCache>
                <c:formatCode>0.0000</c:formatCode>
                <c:ptCount val="13"/>
                <c:pt idx="0">
                  <c:v>0.97727272727272729</c:v>
                </c:pt>
                <c:pt idx="1">
                  <c:v>1</c:v>
                </c:pt>
                <c:pt idx="2">
                  <c:v>0.9140625</c:v>
                </c:pt>
                <c:pt idx="3">
                  <c:v>0.91764705882352937</c:v>
                </c:pt>
                <c:pt idx="4">
                  <c:v>0.91509433962264153</c:v>
                </c:pt>
                <c:pt idx="5">
                  <c:v>0.87890625</c:v>
                </c:pt>
                <c:pt idx="6">
                  <c:v>0.88135593220338981</c:v>
                </c:pt>
                <c:pt idx="7">
                  <c:v>0.87240356083086057</c:v>
                </c:pt>
                <c:pt idx="8">
                  <c:v>0.88108108108108107</c:v>
                </c:pt>
                <c:pt idx="9">
                  <c:v>0.85330073349633251</c:v>
                </c:pt>
                <c:pt idx="10">
                  <c:v>0.8584070796460177</c:v>
                </c:pt>
                <c:pt idx="11">
                  <c:v>0.83198380566801622</c:v>
                </c:pt>
                <c:pt idx="12">
                  <c:v>0.84572490706319703</c:v>
                </c:pt>
              </c:numCache>
            </c:numRef>
          </c:val>
        </c:ser>
        <c:ser>
          <c:idx val="3"/>
          <c:order val="3"/>
          <c:tx>
            <c:strRef>
              <c:f>'220 Maj'!$E$28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'220 Maj'!$F$28:$R$28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0.74117647058823533</c:v>
                </c:pt>
                <c:pt idx="2">
                  <c:v>0.7578125</c:v>
                </c:pt>
                <c:pt idx="3">
                  <c:v>0.78235294117647058</c:v>
                </c:pt>
                <c:pt idx="4">
                  <c:v>0.78773584905660377</c:v>
                </c:pt>
                <c:pt idx="5">
                  <c:v>0.765625</c:v>
                </c:pt>
                <c:pt idx="6">
                  <c:v>0.80338983050847457</c:v>
                </c:pt>
                <c:pt idx="7">
                  <c:v>0.81305637982195844</c:v>
                </c:pt>
                <c:pt idx="8">
                  <c:v>0.81621621621621621</c:v>
                </c:pt>
                <c:pt idx="9">
                  <c:v>0.77750611246943768</c:v>
                </c:pt>
                <c:pt idx="10">
                  <c:v>0.78982300884955747</c:v>
                </c:pt>
                <c:pt idx="11">
                  <c:v>0.78744939271255066</c:v>
                </c:pt>
                <c:pt idx="12">
                  <c:v>0.80297397769516732</c:v>
                </c:pt>
              </c:numCache>
            </c:numRef>
          </c:val>
        </c:ser>
        <c:ser>
          <c:idx val="4"/>
          <c:order val="4"/>
          <c:tx>
            <c:strRef>
              <c:f>'220 Maj'!$E$29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'220 Maj'!$F$29:$R$29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0.71764705882352942</c:v>
                </c:pt>
                <c:pt idx="2">
                  <c:v>0.8046875</c:v>
                </c:pt>
                <c:pt idx="3">
                  <c:v>0.77647058823529413</c:v>
                </c:pt>
                <c:pt idx="4">
                  <c:v>0.78773584905660377</c:v>
                </c:pt>
                <c:pt idx="5">
                  <c:v>0.76171875</c:v>
                </c:pt>
                <c:pt idx="6">
                  <c:v>0.72542372881355932</c:v>
                </c:pt>
                <c:pt idx="7">
                  <c:v>0.72106824925816027</c:v>
                </c:pt>
                <c:pt idx="8">
                  <c:v>0.70540540540540542</c:v>
                </c:pt>
                <c:pt idx="9">
                  <c:v>0.68459657701711496</c:v>
                </c:pt>
                <c:pt idx="10">
                  <c:v>0.66371681415929207</c:v>
                </c:pt>
                <c:pt idx="11">
                  <c:v>0.6497975708502024</c:v>
                </c:pt>
                <c:pt idx="12">
                  <c:v>0.66542750929368033</c:v>
                </c:pt>
              </c:numCache>
            </c:numRef>
          </c:val>
        </c:ser>
        <c:ser>
          <c:idx val="5"/>
          <c:order val="5"/>
          <c:tx>
            <c:strRef>
              <c:f>'220 Maj'!$E$30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'220 Maj'!$F$30:$R$30</c:f>
              <c:numCache>
                <c:formatCode>0.0000</c:formatCode>
                <c:ptCount val="13"/>
                <c:pt idx="0">
                  <c:v>0.75</c:v>
                </c:pt>
                <c:pt idx="1">
                  <c:v>0.71764705882352942</c:v>
                </c:pt>
                <c:pt idx="2">
                  <c:v>0.7578125</c:v>
                </c:pt>
                <c:pt idx="3">
                  <c:v>0.79411764705882348</c:v>
                </c:pt>
                <c:pt idx="4">
                  <c:v>0.77358490566037741</c:v>
                </c:pt>
                <c:pt idx="5">
                  <c:v>0.734375</c:v>
                </c:pt>
                <c:pt idx="6">
                  <c:v>0.72881355932203384</c:v>
                </c:pt>
                <c:pt idx="7">
                  <c:v>0.70919881305637977</c:v>
                </c:pt>
                <c:pt idx="8">
                  <c:v>0.69459459459459461</c:v>
                </c:pt>
                <c:pt idx="9">
                  <c:v>0.6454767726161369</c:v>
                </c:pt>
                <c:pt idx="10">
                  <c:v>0.63053097345132747</c:v>
                </c:pt>
                <c:pt idx="11">
                  <c:v>0.63157894736842102</c:v>
                </c:pt>
                <c:pt idx="12">
                  <c:v>0.64684014869888473</c:v>
                </c:pt>
              </c:numCache>
            </c:numRef>
          </c:val>
        </c:ser>
        <c:ser>
          <c:idx val="6"/>
          <c:order val="6"/>
          <c:tx>
            <c:strRef>
              <c:f>'220 Maj'!$E$31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'220 Maj'!$F$31:$R$31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0.72941176470588232</c:v>
                </c:pt>
                <c:pt idx="2">
                  <c:v>0.703125</c:v>
                </c:pt>
                <c:pt idx="3">
                  <c:v>0.71764705882352942</c:v>
                </c:pt>
                <c:pt idx="4">
                  <c:v>0.6367924528301887</c:v>
                </c:pt>
                <c:pt idx="5">
                  <c:v>0.6328125</c:v>
                </c:pt>
                <c:pt idx="6">
                  <c:v>0.66779661016949154</c:v>
                </c:pt>
                <c:pt idx="7">
                  <c:v>0.65281899109792285</c:v>
                </c:pt>
                <c:pt idx="8">
                  <c:v>0.62432432432432428</c:v>
                </c:pt>
                <c:pt idx="9">
                  <c:v>0.59902200488997559</c:v>
                </c:pt>
                <c:pt idx="10">
                  <c:v>0.57743362831858402</c:v>
                </c:pt>
                <c:pt idx="11">
                  <c:v>0.58502024291497978</c:v>
                </c:pt>
                <c:pt idx="12">
                  <c:v>0.60966542750929364</c:v>
                </c:pt>
              </c:numCache>
            </c:numRef>
          </c:val>
        </c:ser>
        <c:ser>
          <c:idx val="7"/>
          <c:order val="7"/>
          <c:tx>
            <c:strRef>
              <c:f>'220 Maj'!$E$32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'220 Maj'!$F$32:$R$32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0.47058823529411764</c:v>
                </c:pt>
                <c:pt idx="2">
                  <c:v>0.4296875</c:v>
                </c:pt>
                <c:pt idx="3">
                  <c:v>0.5</c:v>
                </c:pt>
                <c:pt idx="4">
                  <c:v>0.54245283018867929</c:v>
                </c:pt>
                <c:pt idx="5">
                  <c:v>0.5390625</c:v>
                </c:pt>
                <c:pt idx="6">
                  <c:v>0.55593220338983051</c:v>
                </c:pt>
                <c:pt idx="7">
                  <c:v>0.52818991097922852</c:v>
                </c:pt>
                <c:pt idx="8">
                  <c:v>0.48648648648648651</c:v>
                </c:pt>
                <c:pt idx="9">
                  <c:v>0.45476772616136918</c:v>
                </c:pt>
                <c:pt idx="10">
                  <c:v>0.45575221238938052</c:v>
                </c:pt>
                <c:pt idx="11">
                  <c:v>0.47368421052631576</c:v>
                </c:pt>
                <c:pt idx="12">
                  <c:v>0.43494423791821563</c:v>
                </c:pt>
              </c:numCache>
            </c:numRef>
          </c:val>
        </c:ser>
        <c:marker val="1"/>
        <c:axId val="122308096"/>
        <c:axId val="122309632"/>
      </c:lineChart>
      <c:catAx>
        <c:axId val="122308096"/>
        <c:scaling>
          <c:orientation val="minMax"/>
        </c:scaling>
        <c:axPos val="b"/>
        <c:numFmt formatCode="General" sourceLinked="1"/>
        <c:tickLblPos val="nextTo"/>
        <c:crossAx val="122309632"/>
        <c:crosses val="autoZero"/>
        <c:auto val="1"/>
        <c:lblAlgn val="ctr"/>
        <c:lblOffset val="100"/>
      </c:catAx>
      <c:valAx>
        <c:axId val="122309632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22308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43"/>
          <c:y val="3.9863574745464515E-2"/>
          <c:w val="0.713814057463363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'219 Kwiecień'!$E$23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'219 Kwiecień'!$F$23:$R$23</c:f>
              <c:numCache>
                <c:formatCode>0.0000</c:formatCode>
                <c:ptCount val="13"/>
                <c:pt idx="0">
                  <c:v>0.61194029850746268</c:v>
                </c:pt>
                <c:pt idx="1">
                  <c:v>0.87735849056603776</c:v>
                </c:pt>
                <c:pt idx="2">
                  <c:v>0.90123456790123457</c:v>
                </c:pt>
                <c:pt idx="3">
                  <c:v>0.93809523809523809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'219 Kwiecień'!$E$24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'219 Kwiecień'!$F$24:$R$24</c:f>
              <c:numCache>
                <c:formatCode>0.0000</c:formatCode>
                <c:ptCount val="13"/>
                <c:pt idx="0">
                  <c:v>0.62686567164179108</c:v>
                </c:pt>
                <c:pt idx="1">
                  <c:v>0.84905660377358494</c:v>
                </c:pt>
                <c:pt idx="2">
                  <c:v>0.8271604938271605</c:v>
                </c:pt>
                <c:pt idx="3">
                  <c:v>0.86190476190476195</c:v>
                </c:pt>
                <c:pt idx="4">
                  <c:v>0.9291666666666667</c:v>
                </c:pt>
                <c:pt idx="5">
                  <c:v>0.87241379310344824</c:v>
                </c:pt>
                <c:pt idx="6">
                  <c:v>0.90909090909090906</c:v>
                </c:pt>
                <c:pt idx="7">
                  <c:v>0.88888888888888884</c:v>
                </c:pt>
                <c:pt idx="8">
                  <c:v>0.85167464114832536</c:v>
                </c:pt>
                <c:pt idx="9">
                  <c:v>0.8666666666666667</c:v>
                </c:pt>
                <c:pt idx="10">
                  <c:v>0.88362919132149897</c:v>
                </c:pt>
                <c:pt idx="11">
                  <c:v>0.89110707803992739</c:v>
                </c:pt>
                <c:pt idx="12">
                  <c:v>0.86885245901639341</c:v>
                </c:pt>
              </c:numCache>
            </c:numRef>
          </c:val>
        </c:ser>
        <c:ser>
          <c:idx val="2"/>
          <c:order val="2"/>
          <c:tx>
            <c:strRef>
              <c:f>'219 Kwiecień'!$E$25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'219 Kwiecień'!$F$25:$R$25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0.96250000000000002</c:v>
                </c:pt>
                <c:pt idx="5">
                  <c:v>0.93448275862068964</c:v>
                </c:pt>
                <c:pt idx="6">
                  <c:v>0.94242424242424239</c:v>
                </c:pt>
                <c:pt idx="7">
                  <c:v>0.89417989417989419</c:v>
                </c:pt>
                <c:pt idx="8">
                  <c:v>0.85885167464114831</c:v>
                </c:pt>
                <c:pt idx="9">
                  <c:v>0.81720430107526887</c:v>
                </c:pt>
                <c:pt idx="10">
                  <c:v>0.79092702169625251</c:v>
                </c:pt>
                <c:pt idx="11">
                  <c:v>0.7931034482758621</c:v>
                </c:pt>
                <c:pt idx="12">
                  <c:v>0.76229508196721307</c:v>
                </c:pt>
              </c:numCache>
            </c:numRef>
          </c:val>
        </c:ser>
        <c:ser>
          <c:idx val="3"/>
          <c:order val="3"/>
          <c:tx>
            <c:strRef>
              <c:f>'219 Kwiecień'!$E$26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'219 Kwiecień'!$F$26:$R$26</c:f>
              <c:numCache>
                <c:formatCode>0.0000</c:formatCode>
                <c:ptCount val="13"/>
                <c:pt idx="0">
                  <c:v>0.37313432835820898</c:v>
                </c:pt>
                <c:pt idx="1">
                  <c:v>0.53773584905660377</c:v>
                </c:pt>
                <c:pt idx="2">
                  <c:v>0.66049382716049387</c:v>
                </c:pt>
                <c:pt idx="3">
                  <c:v>0.64761904761904765</c:v>
                </c:pt>
                <c:pt idx="4">
                  <c:v>0.68333333333333335</c:v>
                </c:pt>
                <c:pt idx="5">
                  <c:v>0.6827586206896552</c:v>
                </c:pt>
                <c:pt idx="6">
                  <c:v>0.71818181818181814</c:v>
                </c:pt>
                <c:pt idx="7">
                  <c:v>0.70634920634920639</c:v>
                </c:pt>
                <c:pt idx="8">
                  <c:v>0.68421052631578949</c:v>
                </c:pt>
                <c:pt idx="9">
                  <c:v>0.64946236559139781</c:v>
                </c:pt>
                <c:pt idx="10">
                  <c:v>0.66469428007889542</c:v>
                </c:pt>
                <c:pt idx="11">
                  <c:v>0.65698729582577131</c:v>
                </c:pt>
                <c:pt idx="12">
                  <c:v>0.66885245901639345</c:v>
                </c:pt>
              </c:numCache>
            </c:numRef>
          </c:val>
        </c:ser>
        <c:ser>
          <c:idx val="4"/>
          <c:order val="4"/>
          <c:tx>
            <c:strRef>
              <c:f>'219 Kwiecień'!$E$27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'219 Kwiecień'!$F$27:$R$27</c:f>
              <c:numCache>
                <c:formatCode>0.0000</c:formatCode>
                <c:ptCount val="13"/>
                <c:pt idx="0">
                  <c:v>0.37313432835820898</c:v>
                </c:pt>
                <c:pt idx="1">
                  <c:v>0.51886792452830188</c:v>
                </c:pt>
                <c:pt idx="2">
                  <c:v>0.62345679012345678</c:v>
                </c:pt>
                <c:pt idx="3">
                  <c:v>0.66190476190476188</c:v>
                </c:pt>
                <c:pt idx="4">
                  <c:v>0.75416666666666665</c:v>
                </c:pt>
                <c:pt idx="5">
                  <c:v>0.72758620689655173</c:v>
                </c:pt>
                <c:pt idx="6">
                  <c:v>0.75454545454545452</c:v>
                </c:pt>
                <c:pt idx="7">
                  <c:v>0.73544973544973546</c:v>
                </c:pt>
                <c:pt idx="8">
                  <c:v>0.72009569377990434</c:v>
                </c:pt>
                <c:pt idx="9">
                  <c:v>0.67956989247311828</c:v>
                </c:pt>
                <c:pt idx="10">
                  <c:v>0.66272189349112431</c:v>
                </c:pt>
                <c:pt idx="11">
                  <c:v>0.64791288566243199</c:v>
                </c:pt>
                <c:pt idx="12">
                  <c:v>0.58524590163934431</c:v>
                </c:pt>
              </c:numCache>
            </c:numRef>
          </c:val>
        </c:ser>
        <c:ser>
          <c:idx val="5"/>
          <c:order val="5"/>
          <c:tx>
            <c:strRef>
              <c:f>'219 Kwiecień'!$E$28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'219 Kwiecień'!$F$28:$R$28</c:f>
              <c:numCache>
                <c:formatCode>0.0000</c:formatCode>
                <c:ptCount val="13"/>
                <c:pt idx="0">
                  <c:v>0.40298507462686567</c:v>
                </c:pt>
                <c:pt idx="1">
                  <c:v>0.70754716981132071</c:v>
                </c:pt>
                <c:pt idx="2">
                  <c:v>0.70370370370370372</c:v>
                </c:pt>
                <c:pt idx="3">
                  <c:v>0.73333333333333328</c:v>
                </c:pt>
                <c:pt idx="4">
                  <c:v>0.72916666666666663</c:v>
                </c:pt>
                <c:pt idx="5">
                  <c:v>0.65517241379310343</c:v>
                </c:pt>
                <c:pt idx="6">
                  <c:v>0.67878787878787883</c:v>
                </c:pt>
                <c:pt idx="7">
                  <c:v>0.63756613756613756</c:v>
                </c:pt>
                <c:pt idx="8">
                  <c:v>0.61004784688995217</c:v>
                </c:pt>
                <c:pt idx="9">
                  <c:v>0.5741935483870968</c:v>
                </c:pt>
                <c:pt idx="10">
                  <c:v>0.56015779092702167</c:v>
                </c:pt>
                <c:pt idx="11">
                  <c:v>0.5245009074410163</c:v>
                </c:pt>
                <c:pt idx="12">
                  <c:v>0.51639344262295084</c:v>
                </c:pt>
              </c:numCache>
            </c:numRef>
          </c:val>
        </c:ser>
        <c:ser>
          <c:idx val="6"/>
          <c:order val="6"/>
          <c:tx>
            <c:strRef>
              <c:f>'219 Kwiecień'!$E$29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'219 Kwiecień'!$F$29:$R$29</c:f>
              <c:numCache>
                <c:formatCode>0.0000</c:formatCode>
                <c:ptCount val="13"/>
                <c:pt idx="0">
                  <c:v>0.20895522388059701</c:v>
                </c:pt>
                <c:pt idx="1">
                  <c:v>0.30188679245283018</c:v>
                </c:pt>
                <c:pt idx="2">
                  <c:v>0.27777777777777779</c:v>
                </c:pt>
                <c:pt idx="3">
                  <c:v>0.32380952380952382</c:v>
                </c:pt>
                <c:pt idx="4">
                  <c:v>0.30416666666666664</c:v>
                </c:pt>
                <c:pt idx="5">
                  <c:v>0.28620689655172415</c:v>
                </c:pt>
                <c:pt idx="6">
                  <c:v>0.3</c:v>
                </c:pt>
                <c:pt idx="7">
                  <c:v>0.30687830687830686</c:v>
                </c:pt>
                <c:pt idx="8">
                  <c:v>0.28229665071770332</c:v>
                </c:pt>
                <c:pt idx="9">
                  <c:v>0.29462365591397849</c:v>
                </c:pt>
                <c:pt idx="10">
                  <c:v>0.28007889546351084</c:v>
                </c:pt>
                <c:pt idx="11">
                  <c:v>0.29764065335753176</c:v>
                </c:pt>
                <c:pt idx="12">
                  <c:v>0.26885245901639343</c:v>
                </c:pt>
              </c:numCache>
            </c:numRef>
          </c:val>
        </c:ser>
        <c:marker val="1"/>
        <c:axId val="99573120"/>
        <c:axId val="99587200"/>
      </c:lineChart>
      <c:catAx>
        <c:axId val="99573120"/>
        <c:scaling>
          <c:orientation val="minMax"/>
        </c:scaling>
        <c:axPos val="b"/>
        <c:numFmt formatCode="General" sourceLinked="1"/>
        <c:tickLblPos val="nextTo"/>
        <c:crossAx val="99587200"/>
        <c:crosses val="autoZero"/>
        <c:auto val="1"/>
        <c:lblAlgn val="ctr"/>
        <c:lblOffset val="100"/>
      </c:catAx>
      <c:valAx>
        <c:axId val="99587200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99573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26"/>
          <c:y val="3.9863574745464515E-2"/>
          <c:w val="0.713814057463363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'218 Marzec'!$E$25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'218 Marzec'!$F$25:$R$25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1</c:v>
                </c:pt>
                <c:pt idx="2">
                  <c:v>0.98529411764705888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'218 Marzec'!$E$26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'218 Marzec'!$F$26:$R$26</c:f>
              <c:numCache>
                <c:formatCode>0.0000</c:formatCode>
                <c:ptCount val="13"/>
                <c:pt idx="0">
                  <c:v>1</c:v>
                </c:pt>
                <c:pt idx="1">
                  <c:v>0.91111111111111109</c:v>
                </c:pt>
                <c:pt idx="2">
                  <c:v>0.86764705882352944</c:v>
                </c:pt>
                <c:pt idx="3">
                  <c:v>0.87356321839080464</c:v>
                </c:pt>
                <c:pt idx="4">
                  <c:v>0.87155963302752293</c:v>
                </c:pt>
                <c:pt idx="5">
                  <c:v>0.87878787878787878</c:v>
                </c:pt>
                <c:pt idx="6">
                  <c:v>0.86451612903225805</c:v>
                </c:pt>
                <c:pt idx="7">
                  <c:v>0.88268156424581001</c:v>
                </c:pt>
                <c:pt idx="8">
                  <c:v>0.875</c:v>
                </c:pt>
                <c:pt idx="9">
                  <c:v>0.87272727272727268</c:v>
                </c:pt>
                <c:pt idx="10">
                  <c:v>0.87447698744769875</c:v>
                </c:pt>
                <c:pt idx="11">
                  <c:v>0.87109375</c:v>
                </c:pt>
                <c:pt idx="12">
                  <c:v>0.87003610108303253</c:v>
                </c:pt>
              </c:numCache>
            </c:numRef>
          </c:val>
        </c:ser>
        <c:ser>
          <c:idx val="2"/>
          <c:order val="2"/>
          <c:tx>
            <c:strRef>
              <c:f>'218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'218 Marzec'!$F$27:$R$27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0.97777777777777775</c:v>
                </c:pt>
                <c:pt idx="2">
                  <c:v>1</c:v>
                </c:pt>
                <c:pt idx="3">
                  <c:v>0.97701149425287359</c:v>
                </c:pt>
                <c:pt idx="4">
                  <c:v>0.96330275229357798</c:v>
                </c:pt>
                <c:pt idx="5">
                  <c:v>0.96212121212121215</c:v>
                </c:pt>
                <c:pt idx="6">
                  <c:v>0.92903225806451617</c:v>
                </c:pt>
                <c:pt idx="7">
                  <c:v>0.92178770949720668</c:v>
                </c:pt>
                <c:pt idx="8">
                  <c:v>0.89500000000000002</c:v>
                </c:pt>
                <c:pt idx="9">
                  <c:v>0.88636363636363635</c:v>
                </c:pt>
                <c:pt idx="10">
                  <c:v>0.85774058577405854</c:v>
                </c:pt>
                <c:pt idx="11">
                  <c:v>0.859375</c:v>
                </c:pt>
                <c:pt idx="12">
                  <c:v>0.86281588447653434</c:v>
                </c:pt>
              </c:numCache>
            </c:numRef>
          </c:val>
        </c:ser>
        <c:ser>
          <c:idx val="3"/>
          <c:order val="3"/>
          <c:tx>
            <c:strRef>
              <c:f>'218 Marzec'!$E$28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'218 Marzec'!$F$28:$R$28</c:f>
              <c:numCache>
                <c:formatCode>0.0000</c:formatCode>
                <c:ptCount val="13"/>
                <c:pt idx="0">
                  <c:v>0.81818181818181823</c:v>
                </c:pt>
                <c:pt idx="1">
                  <c:v>0.77777777777777779</c:v>
                </c:pt>
                <c:pt idx="2">
                  <c:v>0.79411764705882348</c:v>
                </c:pt>
                <c:pt idx="3">
                  <c:v>0.83908045977011492</c:v>
                </c:pt>
                <c:pt idx="4">
                  <c:v>0.84403669724770647</c:v>
                </c:pt>
                <c:pt idx="5">
                  <c:v>0.84848484848484851</c:v>
                </c:pt>
                <c:pt idx="6">
                  <c:v>0.83225806451612905</c:v>
                </c:pt>
                <c:pt idx="7">
                  <c:v>0.8044692737430168</c:v>
                </c:pt>
                <c:pt idx="8">
                  <c:v>0.8</c:v>
                </c:pt>
                <c:pt idx="9">
                  <c:v>0.77727272727272723</c:v>
                </c:pt>
                <c:pt idx="10">
                  <c:v>0.79497907949790791</c:v>
                </c:pt>
                <c:pt idx="11">
                  <c:v>0.7890625</c:v>
                </c:pt>
                <c:pt idx="12">
                  <c:v>0.77256317689530685</c:v>
                </c:pt>
              </c:numCache>
            </c:numRef>
          </c:val>
        </c:ser>
        <c:ser>
          <c:idx val="4"/>
          <c:order val="4"/>
          <c:tx>
            <c:strRef>
              <c:f>'218 Marzec'!$E$29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'218 Marzec'!$F$29:$R$29</c:f>
              <c:numCache>
                <c:formatCode>0.0000</c:formatCode>
                <c:ptCount val="13"/>
                <c:pt idx="0">
                  <c:v>1</c:v>
                </c:pt>
                <c:pt idx="1">
                  <c:v>0.88888888888888884</c:v>
                </c:pt>
                <c:pt idx="2">
                  <c:v>0.86764705882352944</c:v>
                </c:pt>
                <c:pt idx="3">
                  <c:v>0.86206896551724133</c:v>
                </c:pt>
                <c:pt idx="4">
                  <c:v>0.88073394495412849</c:v>
                </c:pt>
                <c:pt idx="5">
                  <c:v>0.86363636363636365</c:v>
                </c:pt>
                <c:pt idx="6">
                  <c:v>0.8774193548387097</c:v>
                </c:pt>
                <c:pt idx="7">
                  <c:v>0.84357541899441346</c:v>
                </c:pt>
                <c:pt idx="8">
                  <c:v>0.77500000000000002</c:v>
                </c:pt>
                <c:pt idx="9">
                  <c:v>0.76363636363636367</c:v>
                </c:pt>
                <c:pt idx="10">
                  <c:v>0.74476987447698739</c:v>
                </c:pt>
                <c:pt idx="11">
                  <c:v>0.74609375</c:v>
                </c:pt>
                <c:pt idx="12">
                  <c:v>0.75812274368231047</c:v>
                </c:pt>
              </c:numCache>
            </c:numRef>
          </c:val>
        </c:ser>
        <c:ser>
          <c:idx val="5"/>
          <c:order val="5"/>
          <c:tx>
            <c:strRef>
              <c:f>'218 Marzec'!$E$30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'218 Marzec'!$F$30:$R$30</c:f>
              <c:numCache>
                <c:formatCode>0.0000</c:formatCode>
                <c:ptCount val="13"/>
                <c:pt idx="0">
                  <c:v>0.59090909090909094</c:v>
                </c:pt>
                <c:pt idx="1">
                  <c:v>0.53333333333333333</c:v>
                </c:pt>
                <c:pt idx="2">
                  <c:v>0.6029411764705882</c:v>
                </c:pt>
                <c:pt idx="3">
                  <c:v>0.66666666666666663</c:v>
                </c:pt>
                <c:pt idx="4">
                  <c:v>0.7155963302752294</c:v>
                </c:pt>
                <c:pt idx="5">
                  <c:v>0.72727272727272729</c:v>
                </c:pt>
                <c:pt idx="6">
                  <c:v>0.71612903225806457</c:v>
                </c:pt>
                <c:pt idx="7">
                  <c:v>0.73184357541899436</c:v>
                </c:pt>
                <c:pt idx="8">
                  <c:v>0.73</c:v>
                </c:pt>
                <c:pt idx="9">
                  <c:v>0.70454545454545459</c:v>
                </c:pt>
                <c:pt idx="10">
                  <c:v>0.69874476987447698</c:v>
                </c:pt>
                <c:pt idx="11">
                  <c:v>0.6875</c:v>
                </c:pt>
                <c:pt idx="12">
                  <c:v>0.71119133574007221</c:v>
                </c:pt>
              </c:numCache>
            </c:numRef>
          </c:val>
        </c:ser>
        <c:ser>
          <c:idx val="6"/>
          <c:order val="6"/>
          <c:tx>
            <c:strRef>
              <c:f>'218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'218 Marzec'!$F$31:$R$31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0.48888888888888887</c:v>
                </c:pt>
                <c:pt idx="2">
                  <c:v>0.6029411764705882</c:v>
                </c:pt>
                <c:pt idx="3">
                  <c:v>0.60919540229885061</c:v>
                </c:pt>
                <c:pt idx="4">
                  <c:v>0.67889908256880738</c:v>
                </c:pt>
                <c:pt idx="5">
                  <c:v>0.65151515151515149</c:v>
                </c:pt>
                <c:pt idx="6">
                  <c:v>0.62580645161290327</c:v>
                </c:pt>
                <c:pt idx="7">
                  <c:v>0.62569832402234637</c:v>
                </c:pt>
                <c:pt idx="8">
                  <c:v>0.59</c:v>
                </c:pt>
                <c:pt idx="9">
                  <c:v>0.56818181818181823</c:v>
                </c:pt>
                <c:pt idx="10">
                  <c:v>0.57740585774058573</c:v>
                </c:pt>
                <c:pt idx="11">
                  <c:v>0.56640625</c:v>
                </c:pt>
                <c:pt idx="12">
                  <c:v>0.53790613718411551</c:v>
                </c:pt>
              </c:numCache>
            </c:numRef>
          </c:val>
        </c:ser>
        <c:ser>
          <c:idx val="7"/>
          <c:order val="7"/>
          <c:tx>
            <c:strRef>
              <c:f>'218 Marzec'!$E$32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'218 Marzec'!$F$32:$R$32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0.51111111111111107</c:v>
                </c:pt>
                <c:pt idx="2">
                  <c:v>0.52941176470588236</c:v>
                </c:pt>
                <c:pt idx="3">
                  <c:v>0.48275862068965519</c:v>
                </c:pt>
                <c:pt idx="4">
                  <c:v>0.51376146788990829</c:v>
                </c:pt>
                <c:pt idx="5">
                  <c:v>0.54545454545454541</c:v>
                </c:pt>
                <c:pt idx="6">
                  <c:v>0.55483870967741933</c:v>
                </c:pt>
                <c:pt idx="7">
                  <c:v>0.54189944134078216</c:v>
                </c:pt>
                <c:pt idx="8">
                  <c:v>0.53500000000000003</c:v>
                </c:pt>
                <c:pt idx="9">
                  <c:v>0.51818181818181819</c:v>
                </c:pt>
                <c:pt idx="10">
                  <c:v>0.47698744769874479</c:v>
                </c:pt>
                <c:pt idx="11">
                  <c:v>0.48046875</c:v>
                </c:pt>
                <c:pt idx="12">
                  <c:v>0.5126353790613718</c:v>
                </c:pt>
              </c:numCache>
            </c:numRef>
          </c:val>
        </c:ser>
        <c:marker val="1"/>
        <c:axId val="122972416"/>
        <c:axId val="122986496"/>
      </c:lineChart>
      <c:catAx>
        <c:axId val="122972416"/>
        <c:scaling>
          <c:orientation val="minMax"/>
        </c:scaling>
        <c:axPos val="b"/>
        <c:numFmt formatCode="General" sourceLinked="1"/>
        <c:tickLblPos val="nextTo"/>
        <c:crossAx val="122986496"/>
        <c:crosses val="autoZero"/>
        <c:auto val="1"/>
        <c:lblAlgn val="ctr"/>
        <c:lblOffset val="100"/>
      </c:catAx>
      <c:valAx>
        <c:axId val="122986496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22972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188" l="0.70000000000000062" r="0.70000000000000062" t="0.7500000000000118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98"/>
          <c:y val="3.9863574745464515E-2"/>
          <c:w val="0.713814057463364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'217 Luty'!$E$56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'217 Luty'!$F$56:$N$56</c:f>
              <c:numCache>
                <c:formatCode>0.0000</c:formatCode>
                <c:ptCount val="9"/>
                <c:pt idx="0">
                  <c:v>0.95348837209302328</c:v>
                </c:pt>
                <c:pt idx="1">
                  <c:v>0.81333333333333335</c:v>
                </c:pt>
                <c:pt idx="2">
                  <c:v>0.79381443298969068</c:v>
                </c:pt>
                <c:pt idx="3">
                  <c:v>0.87022900763358779</c:v>
                </c:pt>
                <c:pt idx="4">
                  <c:v>0.8716216216216216</c:v>
                </c:pt>
                <c:pt idx="5">
                  <c:v>0.92513368983957223</c:v>
                </c:pt>
                <c:pt idx="6">
                  <c:v>0.97727272727272729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'217 Luty'!$E$57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'217 Luty'!$F$57:$N$57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0.97348484848484851</c:v>
                </c:pt>
                <c:pt idx="8">
                  <c:v>0.97651006711409394</c:v>
                </c:pt>
              </c:numCache>
            </c:numRef>
          </c:val>
        </c:ser>
        <c:ser>
          <c:idx val="2"/>
          <c:order val="2"/>
          <c:tx>
            <c:strRef>
              <c:f>'217 Luty'!$E$58</c:f>
              <c:strCache>
                <c:ptCount val="1"/>
                <c:pt idx="0">
                  <c:v>Donat Grotha</c:v>
                </c:pt>
              </c:strCache>
            </c:strRef>
          </c:tx>
          <c:val>
            <c:numRef>
              <c:f>'217 Luty'!$F$58:$N$58</c:f>
              <c:numCache>
                <c:formatCode>0.0000</c:formatCode>
                <c:ptCount val="9"/>
                <c:pt idx="0">
                  <c:v>0.93023255813953487</c:v>
                </c:pt>
                <c:pt idx="1">
                  <c:v>0.76</c:v>
                </c:pt>
                <c:pt idx="2">
                  <c:v>0.75257731958762886</c:v>
                </c:pt>
                <c:pt idx="3">
                  <c:v>0.74045801526717558</c:v>
                </c:pt>
                <c:pt idx="4">
                  <c:v>0.73648648648648651</c:v>
                </c:pt>
                <c:pt idx="5">
                  <c:v>0.81818181818181823</c:v>
                </c:pt>
                <c:pt idx="6">
                  <c:v>0.86363636363636365</c:v>
                </c:pt>
                <c:pt idx="7">
                  <c:v>0.86742424242424243</c:v>
                </c:pt>
                <c:pt idx="8">
                  <c:v>0.87919463087248317</c:v>
                </c:pt>
              </c:numCache>
            </c:numRef>
          </c:val>
        </c:ser>
        <c:ser>
          <c:idx val="3"/>
          <c:order val="3"/>
          <c:tx>
            <c:strRef>
              <c:f>'217 Luty'!$E$59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'217 Luty'!$F$59:$N$59</c:f>
              <c:numCache>
                <c:formatCode>0.0000</c:formatCode>
                <c:ptCount val="9"/>
                <c:pt idx="0">
                  <c:v>0.76744186046511631</c:v>
                </c:pt>
                <c:pt idx="1">
                  <c:v>0.64</c:v>
                </c:pt>
                <c:pt idx="2">
                  <c:v>0.69072164948453607</c:v>
                </c:pt>
                <c:pt idx="3">
                  <c:v>0.71755725190839692</c:v>
                </c:pt>
                <c:pt idx="4">
                  <c:v>0.69594594594594594</c:v>
                </c:pt>
                <c:pt idx="5">
                  <c:v>0.78074866310160429</c:v>
                </c:pt>
                <c:pt idx="6">
                  <c:v>0.82727272727272727</c:v>
                </c:pt>
                <c:pt idx="7">
                  <c:v>0.8257575757575758</c:v>
                </c:pt>
                <c:pt idx="8">
                  <c:v>0.85906040268456374</c:v>
                </c:pt>
              </c:numCache>
            </c:numRef>
          </c:val>
        </c:ser>
        <c:ser>
          <c:idx val="4"/>
          <c:order val="4"/>
          <c:tx>
            <c:strRef>
              <c:f>'217 Luty'!$E$60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'217 Luty'!$F$60:$N$60</c:f>
              <c:numCache>
                <c:formatCode>0.0000</c:formatCode>
                <c:ptCount val="9"/>
                <c:pt idx="0">
                  <c:v>0.62790697674418605</c:v>
                </c:pt>
                <c:pt idx="1">
                  <c:v>0.68</c:v>
                </c:pt>
                <c:pt idx="2">
                  <c:v>0.69072164948453607</c:v>
                </c:pt>
                <c:pt idx="3">
                  <c:v>0.76335877862595425</c:v>
                </c:pt>
                <c:pt idx="4">
                  <c:v>0.73648648648648651</c:v>
                </c:pt>
                <c:pt idx="5">
                  <c:v>0.75935828877005351</c:v>
                </c:pt>
                <c:pt idx="6">
                  <c:v>0.83636363636363631</c:v>
                </c:pt>
                <c:pt idx="7">
                  <c:v>0.81818181818181823</c:v>
                </c:pt>
                <c:pt idx="8">
                  <c:v>0.82885906040268453</c:v>
                </c:pt>
              </c:numCache>
            </c:numRef>
          </c:val>
        </c:ser>
        <c:ser>
          <c:idx val="5"/>
          <c:order val="5"/>
          <c:tx>
            <c:strRef>
              <c:f>'217 Luty'!$E$61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'217 Luty'!$F$61:$N$61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0.68</c:v>
                </c:pt>
                <c:pt idx="2">
                  <c:v>0.71134020618556704</c:v>
                </c:pt>
                <c:pt idx="3">
                  <c:v>0.70992366412213737</c:v>
                </c:pt>
                <c:pt idx="4">
                  <c:v>0.68918918918918914</c:v>
                </c:pt>
                <c:pt idx="5">
                  <c:v>0.74331550802139035</c:v>
                </c:pt>
                <c:pt idx="6">
                  <c:v>0.8136363636363636</c:v>
                </c:pt>
                <c:pt idx="7">
                  <c:v>0.82196969696969702</c:v>
                </c:pt>
                <c:pt idx="8">
                  <c:v>0.8087248322147651</c:v>
                </c:pt>
              </c:numCache>
            </c:numRef>
          </c:val>
        </c:ser>
        <c:ser>
          <c:idx val="6"/>
          <c:order val="6"/>
          <c:tx>
            <c:strRef>
              <c:f>'217 Luty'!$E$62</c:f>
              <c:strCache>
                <c:ptCount val="1"/>
                <c:pt idx="0">
                  <c:v>Marzena Goike</c:v>
                </c:pt>
              </c:strCache>
            </c:strRef>
          </c:tx>
          <c:val>
            <c:numRef>
              <c:f>'217 Luty'!$F$62:$N$62</c:f>
              <c:numCache>
                <c:formatCode>0.0000</c:formatCode>
                <c:ptCount val="9"/>
                <c:pt idx="0">
                  <c:v>0.51162790697674421</c:v>
                </c:pt>
                <c:pt idx="1">
                  <c:v>0.42666666666666669</c:v>
                </c:pt>
                <c:pt idx="2">
                  <c:v>0.50515463917525771</c:v>
                </c:pt>
                <c:pt idx="3">
                  <c:v>0.58778625954198471</c:v>
                </c:pt>
                <c:pt idx="4">
                  <c:v>0.56081081081081086</c:v>
                </c:pt>
                <c:pt idx="5">
                  <c:v>0.65775401069518713</c:v>
                </c:pt>
                <c:pt idx="6">
                  <c:v>0.71818181818181814</c:v>
                </c:pt>
                <c:pt idx="7">
                  <c:v>0.75378787878787878</c:v>
                </c:pt>
                <c:pt idx="8">
                  <c:v>0.80201342281879195</c:v>
                </c:pt>
              </c:numCache>
            </c:numRef>
          </c:val>
        </c:ser>
        <c:ser>
          <c:idx val="7"/>
          <c:order val="7"/>
          <c:tx>
            <c:strRef>
              <c:f>'217 Luty'!$E$63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'217 Luty'!$F$63:$N$63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0.52577319587628868</c:v>
                </c:pt>
                <c:pt idx="3">
                  <c:v>0.64885496183206104</c:v>
                </c:pt>
                <c:pt idx="4">
                  <c:v>0.63513513513513509</c:v>
                </c:pt>
                <c:pt idx="5">
                  <c:v>0.66844919786096257</c:v>
                </c:pt>
                <c:pt idx="6">
                  <c:v>0.74090909090909096</c:v>
                </c:pt>
                <c:pt idx="7">
                  <c:v>0.77651515151515149</c:v>
                </c:pt>
                <c:pt idx="8">
                  <c:v>0.77516778523489938</c:v>
                </c:pt>
              </c:numCache>
            </c:numRef>
          </c:val>
        </c:ser>
        <c:ser>
          <c:idx val="8"/>
          <c:order val="8"/>
          <c:tx>
            <c:strRef>
              <c:f>'217 Luty'!$E$64</c:f>
              <c:strCache>
                <c:ptCount val="1"/>
                <c:pt idx="0">
                  <c:v>Igor Adaszkiewicz</c:v>
                </c:pt>
              </c:strCache>
            </c:strRef>
          </c:tx>
          <c:val>
            <c:numRef>
              <c:f>'217 Luty'!$F$64:$N$64</c:f>
              <c:numCache>
                <c:formatCode>0.0000</c:formatCode>
                <c:ptCount val="9"/>
                <c:pt idx="0">
                  <c:v>0.79069767441860461</c:v>
                </c:pt>
                <c:pt idx="1">
                  <c:v>0.58666666666666667</c:v>
                </c:pt>
                <c:pt idx="2">
                  <c:v>0.60824742268041232</c:v>
                </c:pt>
                <c:pt idx="3">
                  <c:v>0.7862595419847328</c:v>
                </c:pt>
                <c:pt idx="4">
                  <c:v>0.75</c:v>
                </c:pt>
                <c:pt idx="5">
                  <c:v>0.74331550802139035</c:v>
                </c:pt>
                <c:pt idx="6">
                  <c:v>0.79545454545454541</c:v>
                </c:pt>
                <c:pt idx="7">
                  <c:v>0.75757575757575757</c:v>
                </c:pt>
                <c:pt idx="8">
                  <c:v>0.73154362416107388</c:v>
                </c:pt>
              </c:numCache>
            </c:numRef>
          </c:val>
        </c:ser>
        <c:ser>
          <c:idx val="9"/>
          <c:order val="9"/>
          <c:tx>
            <c:strRef>
              <c:f>'217 Luty'!$E$65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'217 Luty'!$F$65:$N$65</c:f>
              <c:numCache>
                <c:formatCode>0.0000</c:formatCode>
                <c:ptCount val="9"/>
                <c:pt idx="0">
                  <c:v>0.48837209302325579</c:v>
                </c:pt>
                <c:pt idx="1">
                  <c:v>0.4</c:v>
                </c:pt>
                <c:pt idx="2">
                  <c:v>0.45360824742268041</c:v>
                </c:pt>
                <c:pt idx="3">
                  <c:v>0.56488549618320616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0.68181818181818177</c:v>
                </c:pt>
                <c:pt idx="7">
                  <c:v>0.71590909090909094</c:v>
                </c:pt>
                <c:pt idx="8">
                  <c:v>0.67785234899328861</c:v>
                </c:pt>
              </c:numCache>
            </c:numRef>
          </c:val>
        </c:ser>
        <c:ser>
          <c:idx val="10"/>
          <c:order val="10"/>
          <c:tx>
            <c:strRef>
              <c:f>'217 Luty'!$E$66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'217 Luty'!$F$66:$N$66</c:f>
              <c:numCache>
                <c:formatCode>0.0000</c:formatCode>
                <c:ptCount val="9"/>
                <c:pt idx="0">
                  <c:v>0.67441860465116277</c:v>
                </c:pt>
                <c:pt idx="1">
                  <c:v>0.49333333333333335</c:v>
                </c:pt>
                <c:pt idx="2">
                  <c:v>0.51546391752577314</c:v>
                </c:pt>
                <c:pt idx="3">
                  <c:v>0.61832061068702293</c:v>
                </c:pt>
                <c:pt idx="4">
                  <c:v>0.58108108108108103</c:v>
                </c:pt>
                <c:pt idx="5">
                  <c:v>0.67914438502673802</c:v>
                </c:pt>
                <c:pt idx="6">
                  <c:v>0.75909090909090904</c:v>
                </c:pt>
                <c:pt idx="7">
                  <c:v>0.69318181818181823</c:v>
                </c:pt>
                <c:pt idx="8">
                  <c:v>0.63758389261744963</c:v>
                </c:pt>
              </c:numCache>
            </c:numRef>
          </c:val>
        </c:ser>
        <c:ser>
          <c:idx val="11"/>
          <c:order val="11"/>
          <c:tx>
            <c:strRef>
              <c:f>'217 Luty'!$E$67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'217 Luty'!$F$67:$N$67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0.29333333333333333</c:v>
                </c:pt>
                <c:pt idx="2">
                  <c:v>0.39175257731958762</c:v>
                </c:pt>
                <c:pt idx="3">
                  <c:v>0.54961832061068705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0.66818181818181821</c:v>
                </c:pt>
                <c:pt idx="7">
                  <c:v>0.68181818181818177</c:v>
                </c:pt>
                <c:pt idx="8">
                  <c:v>0.64093959731543626</c:v>
                </c:pt>
              </c:numCache>
            </c:numRef>
          </c:val>
        </c:ser>
        <c:ser>
          <c:idx val="12"/>
          <c:order val="12"/>
          <c:tx>
            <c:strRef>
              <c:f>'217 Luty'!$E$68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'217 Luty'!$F$68:$N$68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0.61333333333333329</c:v>
                </c:pt>
                <c:pt idx="2">
                  <c:v>0.69072164948453607</c:v>
                </c:pt>
                <c:pt idx="3">
                  <c:v>0.60305343511450382</c:v>
                </c:pt>
                <c:pt idx="4">
                  <c:v>0.56081081081081086</c:v>
                </c:pt>
                <c:pt idx="5">
                  <c:v>0.64171122994652408</c:v>
                </c:pt>
                <c:pt idx="6">
                  <c:v>0.70909090909090911</c:v>
                </c:pt>
                <c:pt idx="7">
                  <c:v>0.65151515151515149</c:v>
                </c:pt>
                <c:pt idx="8">
                  <c:v>0.62416107382550334</c:v>
                </c:pt>
              </c:numCache>
            </c:numRef>
          </c:val>
        </c:ser>
        <c:ser>
          <c:idx val="13"/>
          <c:order val="13"/>
          <c:tx>
            <c:strRef>
              <c:f>'217 Luty'!$E$69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'217 Luty'!$F$69:$N$69</c:f>
              <c:numCache>
                <c:formatCode>0.0000</c:formatCode>
                <c:ptCount val="9"/>
                <c:pt idx="0">
                  <c:v>0.72093023255813948</c:v>
                </c:pt>
                <c:pt idx="1">
                  <c:v>0.45333333333333331</c:v>
                </c:pt>
                <c:pt idx="2">
                  <c:v>0.4845360824742268</c:v>
                </c:pt>
                <c:pt idx="3">
                  <c:v>0.5725190839694656</c:v>
                </c:pt>
                <c:pt idx="4">
                  <c:v>0.53378378378378377</c:v>
                </c:pt>
                <c:pt idx="5">
                  <c:v>0.5935828877005348</c:v>
                </c:pt>
                <c:pt idx="6">
                  <c:v>0.6454545454545455</c:v>
                </c:pt>
                <c:pt idx="7">
                  <c:v>0.60606060606060608</c:v>
                </c:pt>
                <c:pt idx="8">
                  <c:v>0.6174496644295302</c:v>
                </c:pt>
              </c:numCache>
            </c:numRef>
          </c:val>
        </c:ser>
        <c:ser>
          <c:idx val="14"/>
          <c:order val="14"/>
          <c:tx>
            <c:strRef>
              <c:f>'217 Luty'!$E$70</c:f>
              <c:strCache>
                <c:ptCount val="1"/>
                <c:pt idx="0">
                  <c:v>Marek Grzegorski</c:v>
                </c:pt>
              </c:strCache>
            </c:strRef>
          </c:tx>
          <c:val>
            <c:numRef>
              <c:f>'217 Luty'!$F$70:$N$70</c:f>
              <c:numCache>
                <c:formatCode>0.0000</c:formatCode>
                <c:ptCount val="9"/>
                <c:pt idx="0">
                  <c:v>0.60465116279069764</c:v>
                </c:pt>
                <c:pt idx="1">
                  <c:v>0.54666666666666663</c:v>
                </c:pt>
                <c:pt idx="2">
                  <c:v>0.60824742268041232</c:v>
                </c:pt>
                <c:pt idx="3">
                  <c:v>0.65648854961832059</c:v>
                </c:pt>
                <c:pt idx="4">
                  <c:v>0.60135135135135132</c:v>
                </c:pt>
                <c:pt idx="5">
                  <c:v>0.58823529411764708</c:v>
                </c:pt>
                <c:pt idx="6">
                  <c:v>0.50909090909090904</c:v>
                </c:pt>
                <c:pt idx="7">
                  <c:v>0.57954545454545459</c:v>
                </c:pt>
                <c:pt idx="8">
                  <c:v>0.55369127516778527</c:v>
                </c:pt>
              </c:numCache>
            </c:numRef>
          </c:val>
        </c:ser>
        <c:ser>
          <c:idx val="15"/>
          <c:order val="15"/>
          <c:tx>
            <c:strRef>
              <c:f>'217 Luty'!$E$71</c:f>
              <c:strCache>
                <c:ptCount val="1"/>
                <c:pt idx="0">
                  <c:v>Iwona Babul</c:v>
                </c:pt>
              </c:strCache>
            </c:strRef>
          </c:tx>
          <c:val>
            <c:numRef>
              <c:f>'217 Luty'!$F$71:$N$71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0.4329896907216495</c:v>
                </c:pt>
                <c:pt idx="3">
                  <c:v>0.42748091603053434</c:v>
                </c:pt>
                <c:pt idx="4">
                  <c:v>0.39864864864864863</c:v>
                </c:pt>
                <c:pt idx="5">
                  <c:v>0.47058823529411764</c:v>
                </c:pt>
                <c:pt idx="6">
                  <c:v>0.55909090909090908</c:v>
                </c:pt>
                <c:pt idx="7">
                  <c:v>0.60227272727272729</c:v>
                </c:pt>
                <c:pt idx="8">
                  <c:v>0.55033557046979864</c:v>
                </c:pt>
              </c:numCache>
            </c:numRef>
          </c:val>
        </c:ser>
        <c:ser>
          <c:idx val="16"/>
          <c:order val="16"/>
          <c:tx>
            <c:strRef>
              <c:f>'217 Luty'!$E$72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'217 Luty'!$F$72:$N$72</c:f>
              <c:numCache>
                <c:formatCode>0.0000</c:formatCode>
                <c:ptCount val="9"/>
                <c:pt idx="0">
                  <c:v>0.53488372093023251</c:v>
                </c:pt>
                <c:pt idx="1">
                  <c:v>0.49333333333333335</c:v>
                </c:pt>
                <c:pt idx="2">
                  <c:v>0.54639175257731953</c:v>
                </c:pt>
                <c:pt idx="3">
                  <c:v>0.5572519083969466</c:v>
                </c:pt>
                <c:pt idx="4">
                  <c:v>0.5</c:v>
                </c:pt>
                <c:pt idx="5">
                  <c:v>0.54545454545454541</c:v>
                </c:pt>
                <c:pt idx="6">
                  <c:v>0.54545454545454541</c:v>
                </c:pt>
                <c:pt idx="7">
                  <c:v>0.51515151515151514</c:v>
                </c:pt>
                <c:pt idx="8">
                  <c:v>0.53355704697986572</c:v>
                </c:pt>
              </c:numCache>
            </c:numRef>
          </c:val>
        </c:ser>
        <c:ser>
          <c:idx val="17"/>
          <c:order val="17"/>
          <c:tx>
            <c:strRef>
              <c:f>'217 Luty'!$E$73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'217 Luty'!$F$73:$N$73</c:f>
              <c:numCache>
                <c:formatCode>0.0000</c:formatCode>
                <c:ptCount val="9"/>
                <c:pt idx="0">
                  <c:v>0.37209302325581395</c:v>
                </c:pt>
                <c:pt idx="1">
                  <c:v>0.42666666666666669</c:v>
                </c:pt>
                <c:pt idx="2">
                  <c:v>0.36082474226804123</c:v>
                </c:pt>
                <c:pt idx="3">
                  <c:v>0.45038167938931295</c:v>
                </c:pt>
                <c:pt idx="4">
                  <c:v>0.42567567567567566</c:v>
                </c:pt>
                <c:pt idx="5">
                  <c:v>0.43315508021390375</c:v>
                </c:pt>
                <c:pt idx="6">
                  <c:v>0.47272727272727272</c:v>
                </c:pt>
                <c:pt idx="7">
                  <c:v>0.50378787878787878</c:v>
                </c:pt>
                <c:pt idx="8">
                  <c:v>0.49664429530201343</c:v>
                </c:pt>
              </c:numCache>
            </c:numRef>
          </c:val>
        </c:ser>
        <c:ser>
          <c:idx val="18"/>
          <c:order val="18"/>
          <c:tx>
            <c:strRef>
              <c:f>'217 Luty'!$E$74</c:f>
              <c:strCache>
                <c:ptCount val="1"/>
                <c:pt idx="0">
                  <c:v>Karolina Karapyta</c:v>
                </c:pt>
              </c:strCache>
            </c:strRef>
          </c:tx>
          <c:val>
            <c:numRef>
              <c:f>'217 Luty'!$F$74:$N$74</c:f>
              <c:numCache>
                <c:formatCode>0.0000</c:formatCode>
                <c:ptCount val="9"/>
                <c:pt idx="0">
                  <c:v>0.16279069767441862</c:v>
                </c:pt>
                <c:pt idx="1">
                  <c:v>0.26666666666666666</c:v>
                </c:pt>
                <c:pt idx="2">
                  <c:v>0.27835051546391754</c:v>
                </c:pt>
                <c:pt idx="3">
                  <c:v>0.28244274809160308</c:v>
                </c:pt>
                <c:pt idx="4">
                  <c:v>0.27702702702702703</c:v>
                </c:pt>
                <c:pt idx="5">
                  <c:v>0.22994652406417113</c:v>
                </c:pt>
                <c:pt idx="6">
                  <c:v>0.20909090909090908</c:v>
                </c:pt>
                <c:pt idx="7">
                  <c:v>0.24621212121212122</c:v>
                </c:pt>
                <c:pt idx="8">
                  <c:v>0.21812080536912751</c:v>
                </c:pt>
              </c:numCache>
            </c:numRef>
          </c:val>
        </c:ser>
        <c:ser>
          <c:idx val="19"/>
          <c:order val="19"/>
          <c:tx>
            <c:strRef>
              <c:f>'217 Luty'!$E$75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'217 Luty'!$F$75:$N$75</c:f>
              <c:numCache>
                <c:formatCode>0.0000</c:formatCode>
                <c:ptCount val="9"/>
                <c:pt idx="0">
                  <c:v>0.18604651162790697</c:v>
                </c:pt>
                <c:pt idx="1">
                  <c:v>0.16</c:v>
                </c:pt>
                <c:pt idx="2">
                  <c:v>0.23711340206185566</c:v>
                </c:pt>
                <c:pt idx="3">
                  <c:v>0.27480916030534353</c:v>
                </c:pt>
                <c:pt idx="4">
                  <c:v>0.26351351351351349</c:v>
                </c:pt>
                <c:pt idx="5">
                  <c:v>0.24598930481283424</c:v>
                </c:pt>
                <c:pt idx="6">
                  <c:v>0.22727272727272727</c:v>
                </c:pt>
                <c:pt idx="7">
                  <c:v>0.23484848484848486</c:v>
                </c:pt>
                <c:pt idx="8">
                  <c:v>0.20805369127516779</c:v>
                </c:pt>
              </c:numCache>
            </c:numRef>
          </c:val>
        </c:ser>
        <c:ser>
          <c:idx val="20"/>
          <c:order val="20"/>
          <c:tx>
            <c:strRef>
              <c:f>'217 Luty'!$E$76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'217 Luty'!$F$76:$N$76</c:f>
              <c:numCache>
                <c:formatCode>0.0000</c:formatCode>
                <c:ptCount val="9"/>
                <c:pt idx="0">
                  <c:v>6.9767441860465115E-2</c:v>
                </c:pt>
                <c:pt idx="1">
                  <c:v>0.13333333333333333</c:v>
                </c:pt>
                <c:pt idx="2">
                  <c:v>0.19587628865979381</c:v>
                </c:pt>
                <c:pt idx="3">
                  <c:v>0.25190839694656486</c:v>
                </c:pt>
                <c:pt idx="4">
                  <c:v>0.24324324324324326</c:v>
                </c:pt>
                <c:pt idx="5">
                  <c:v>0.19786096256684493</c:v>
                </c:pt>
                <c:pt idx="6">
                  <c:v>0.16818181818181818</c:v>
                </c:pt>
                <c:pt idx="7">
                  <c:v>0.16666666666666666</c:v>
                </c:pt>
                <c:pt idx="8">
                  <c:v>0.16778523489932887</c:v>
                </c:pt>
              </c:numCache>
            </c:numRef>
          </c:val>
        </c:ser>
        <c:ser>
          <c:idx val="21"/>
          <c:order val="21"/>
          <c:tx>
            <c:strRef>
              <c:f>'217 Luty'!$E$77</c:f>
              <c:strCache>
                <c:ptCount val="1"/>
                <c:pt idx="0">
                  <c:v>Wiktoria Kojtka</c:v>
                </c:pt>
              </c:strCache>
            </c:strRef>
          </c:tx>
          <c:val>
            <c:numRef>
              <c:f>'217 Luty'!$F$77:$N$77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0.16</c:v>
                </c:pt>
                <c:pt idx="2">
                  <c:v>0.15463917525773196</c:v>
                </c:pt>
                <c:pt idx="3">
                  <c:v>0.11450381679389313</c:v>
                </c:pt>
                <c:pt idx="4">
                  <c:v>0.11486486486486487</c:v>
                </c:pt>
                <c:pt idx="5">
                  <c:v>0.12299465240641712</c:v>
                </c:pt>
                <c:pt idx="6">
                  <c:v>0.11363636363636363</c:v>
                </c:pt>
                <c:pt idx="7">
                  <c:v>0.10606060606060606</c:v>
                </c:pt>
                <c:pt idx="8">
                  <c:v>9.3959731543624164E-2</c:v>
                </c:pt>
              </c:numCache>
            </c:numRef>
          </c:val>
        </c:ser>
        <c:ser>
          <c:idx val="22"/>
          <c:order val="22"/>
          <c:tx>
            <c:strRef>
              <c:f>'217 Luty'!$E$78</c:f>
              <c:strCache>
                <c:ptCount val="1"/>
                <c:pt idx="0">
                  <c:v>Michał Czerski</c:v>
                </c:pt>
              </c:strCache>
            </c:strRef>
          </c:tx>
          <c:val>
            <c:numRef>
              <c:f>'217 Luty'!$F$78:$N$78</c:f>
              <c:numCache>
                <c:formatCode>0.0000</c:formatCode>
                <c:ptCount val="9"/>
                <c:pt idx="0">
                  <c:v>2.3255813953488372E-2</c:v>
                </c:pt>
                <c:pt idx="1">
                  <c:v>1.3333333333333334E-2</c:v>
                </c:pt>
                <c:pt idx="2">
                  <c:v>2.0618556701030927E-2</c:v>
                </c:pt>
                <c:pt idx="3">
                  <c:v>1.5267175572519083E-2</c:v>
                </c:pt>
                <c:pt idx="4">
                  <c:v>4.0540540540540543E-2</c:v>
                </c:pt>
                <c:pt idx="5">
                  <c:v>4.8128342245989303E-2</c:v>
                </c:pt>
                <c:pt idx="6">
                  <c:v>4.5454545454545456E-2</c:v>
                </c:pt>
                <c:pt idx="7">
                  <c:v>3.787878787878788E-2</c:v>
                </c:pt>
                <c:pt idx="8">
                  <c:v>3.3557046979865772E-2</c:v>
                </c:pt>
              </c:numCache>
            </c:numRef>
          </c:val>
        </c:ser>
        <c:marker val="1"/>
        <c:axId val="123049088"/>
        <c:axId val="123050624"/>
      </c:lineChart>
      <c:catAx>
        <c:axId val="123049088"/>
        <c:scaling>
          <c:orientation val="minMax"/>
        </c:scaling>
        <c:axPos val="b"/>
        <c:numFmt formatCode="General" sourceLinked="1"/>
        <c:tickLblPos val="nextTo"/>
        <c:crossAx val="123050624"/>
        <c:crosses val="autoZero"/>
        <c:auto val="1"/>
        <c:lblAlgn val="ctr"/>
        <c:lblOffset val="100"/>
      </c:catAx>
      <c:valAx>
        <c:axId val="123050624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23049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8490275893261108"/>
          <c:h val="0.69578745811393061"/>
        </c:manualLayout>
      </c:layout>
    </c:legend>
    <c:plotVisOnly val="1"/>
    <c:dispBlanksAs val="gap"/>
  </c:chart>
  <c:printSettings>
    <c:headerFooter/>
    <c:pageMargins b="0.75000000000001277" l="0.70000000000000062" r="0.70000000000000062" t="0.75000000000001277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87"/>
          <c:y val="3.9863574745464515E-2"/>
          <c:w val="0.713814057463364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'216 Styczeń'!$E$31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'216 Styczeń'!$F$31:$Q$31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'216 Styczeń'!$E$32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'216 Styczeń'!$F$32:$Q$32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0.82222222222222219</c:v>
                </c:pt>
                <c:pt idx="2">
                  <c:v>0.76388888888888884</c:v>
                </c:pt>
                <c:pt idx="3">
                  <c:v>0.84</c:v>
                </c:pt>
                <c:pt idx="4">
                  <c:v>0.89166666666666672</c:v>
                </c:pt>
                <c:pt idx="5">
                  <c:v>0.90140845070422537</c:v>
                </c:pt>
                <c:pt idx="6">
                  <c:v>0.92307692307692313</c:v>
                </c:pt>
                <c:pt idx="7">
                  <c:v>0.91794871794871791</c:v>
                </c:pt>
                <c:pt idx="8">
                  <c:v>0.94907407407407407</c:v>
                </c:pt>
                <c:pt idx="9">
                  <c:v>0.94672131147540983</c:v>
                </c:pt>
                <c:pt idx="10">
                  <c:v>0.9923371647509579</c:v>
                </c:pt>
                <c:pt idx="11">
                  <c:v>0.99644128113879005</c:v>
                </c:pt>
              </c:numCache>
            </c:numRef>
          </c:val>
        </c:ser>
        <c:ser>
          <c:idx val="2"/>
          <c:order val="2"/>
          <c:tx>
            <c:strRef>
              <c:f>'216 Styczeń'!$E$33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'216 Styczeń'!$F$33:$Q$33</c:f>
              <c:numCache>
                <c:formatCode>0.0000</c:formatCode>
                <c:ptCount val="12"/>
                <c:pt idx="0">
                  <c:v>0.46153846153846156</c:v>
                </c:pt>
                <c:pt idx="1">
                  <c:v>0.51111111111111107</c:v>
                </c:pt>
                <c:pt idx="2">
                  <c:v>0.47222222222222221</c:v>
                </c:pt>
                <c:pt idx="3">
                  <c:v>0.56000000000000005</c:v>
                </c:pt>
                <c:pt idx="4">
                  <c:v>0.6</c:v>
                </c:pt>
                <c:pt idx="5">
                  <c:v>0.647887323943662</c:v>
                </c:pt>
                <c:pt idx="6">
                  <c:v>0.65680473372781067</c:v>
                </c:pt>
                <c:pt idx="7">
                  <c:v>0.65641025641025641</c:v>
                </c:pt>
                <c:pt idx="8">
                  <c:v>0.64814814814814814</c:v>
                </c:pt>
                <c:pt idx="9">
                  <c:v>0.66393442622950816</c:v>
                </c:pt>
                <c:pt idx="10">
                  <c:v>0.65900383141762453</c:v>
                </c:pt>
                <c:pt idx="11">
                  <c:v>0.67615658362989328</c:v>
                </c:pt>
              </c:numCache>
            </c:numRef>
          </c:val>
        </c:ser>
        <c:ser>
          <c:idx val="3"/>
          <c:order val="3"/>
          <c:tx>
            <c:strRef>
              <c:f>'216 Styczeń'!$E$34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'216 Styczeń'!$F$34:$Q$34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0.68888888888888888</c:v>
                </c:pt>
                <c:pt idx="2">
                  <c:v>0.625</c:v>
                </c:pt>
                <c:pt idx="3">
                  <c:v>0.59</c:v>
                </c:pt>
                <c:pt idx="4">
                  <c:v>0.65</c:v>
                </c:pt>
                <c:pt idx="5">
                  <c:v>0.57042253521126762</c:v>
                </c:pt>
                <c:pt idx="6">
                  <c:v>0.52662721893491127</c:v>
                </c:pt>
                <c:pt idx="7">
                  <c:v>0.55897435897435899</c:v>
                </c:pt>
                <c:pt idx="8">
                  <c:v>0.60648148148148151</c:v>
                </c:pt>
                <c:pt idx="9">
                  <c:v>0.63114754098360659</c:v>
                </c:pt>
                <c:pt idx="10">
                  <c:v>0.64750957854406133</c:v>
                </c:pt>
                <c:pt idx="11">
                  <c:v>0.63345195729537362</c:v>
                </c:pt>
              </c:numCache>
            </c:numRef>
          </c:val>
        </c:ser>
        <c:ser>
          <c:idx val="4"/>
          <c:order val="4"/>
          <c:tx>
            <c:strRef>
              <c:f>'216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'216 Styczeń'!$F$35:$Q$35</c:f>
              <c:numCache>
                <c:formatCode>0.0000</c:formatCode>
                <c:ptCount val="12"/>
                <c:pt idx="0">
                  <c:v>0.88461538461538458</c:v>
                </c:pt>
                <c:pt idx="1">
                  <c:v>0.77777777777777779</c:v>
                </c:pt>
                <c:pt idx="2">
                  <c:v>0.70833333333333337</c:v>
                </c:pt>
                <c:pt idx="3">
                  <c:v>0.68</c:v>
                </c:pt>
                <c:pt idx="4">
                  <c:v>0.67500000000000004</c:v>
                </c:pt>
                <c:pt idx="5">
                  <c:v>0.66901408450704225</c:v>
                </c:pt>
                <c:pt idx="6">
                  <c:v>0.63905325443786987</c:v>
                </c:pt>
                <c:pt idx="7">
                  <c:v>0.65641025641025641</c:v>
                </c:pt>
                <c:pt idx="8">
                  <c:v>0.69444444444444442</c:v>
                </c:pt>
                <c:pt idx="9">
                  <c:v>0.63934426229508201</c:v>
                </c:pt>
                <c:pt idx="10">
                  <c:v>0.64367816091954022</c:v>
                </c:pt>
                <c:pt idx="11">
                  <c:v>0.63345195729537362</c:v>
                </c:pt>
              </c:numCache>
            </c:numRef>
          </c:val>
        </c:ser>
        <c:ser>
          <c:idx val="5"/>
          <c:order val="5"/>
          <c:tx>
            <c:strRef>
              <c:f>'216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'216 Styczeń'!$F$36:$Q$36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</c:v>
                </c:pt>
                <c:pt idx="2">
                  <c:v>0.68055555555555558</c:v>
                </c:pt>
                <c:pt idx="3">
                  <c:v>0.65</c:v>
                </c:pt>
                <c:pt idx="4">
                  <c:v>0.70833333333333337</c:v>
                </c:pt>
                <c:pt idx="5">
                  <c:v>0.647887323943662</c:v>
                </c:pt>
                <c:pt idx="6">
                  <c:v>0.67455621301775148</c:v>
                </c:pt>
                <c:pt idx="7">
                  <c:v>0.66153846153846152</c:v>
                </c:pt>
                <c:pt idx="8">
                  <c:v>0.67129629629629628</c:v>
                </c:pt>
                <c:pt idx="9">
                  <c:v>0.62295081967213117</c:v>
                </c:pt>
                <c:pt idx="10">
                  <c:v>0.62835249042145591</c:v>
                </c:pt>
                <c:pt idx="11">
                  <c:v>0.60142348754448394</c:v>
                </c:pt>
              </c:numCache>
            </c:numRef>
          </c:val>
        </c:ser>
        <c:ser>
          <c:idx val="6"/>
          <c:order val="6"/>
          <c:tx>
            <c:strRef>
              <c:f>'216 Styczeń'!$E$37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'216 Styczeń'!$F$37:$Q$37</c:f>
              <c:numCache>
                <c:formatCode>0.0000</c:formatCode>
                <c:ptCount val="12"/>
                <c:pt idx="0">
                  <c:v>0.65384615384615385</c:v>
                </c:pt>
                <c:pt idx="1">
                  <c:v>0.71111111111111114</c:v>
                </c:pt>
                <c:pt idx="2">
                  <c:v>0.54166666666666663</c:v>
                </c:pt>
                <c:pt idx="3">
                  <c:v>0.52</c:v>
                </c:pt>
                <c:pt idx="4">
                  <c:v>0.5083333333333333</c:v>
                </c:pt>
                <c:pt idx="5">
                  <c:v>0.47183098591549294</c:v>
                </c:pt>
                <c:pt idx="6">
                  <c:v>0.48520710059171596</c:v>
                </c:pt>
                <c:pt idx="7">
                  <c:v>0.50769230769230766</c:v>
                </c:pt>
                <c:pt idx="8">
                  <c:v>0.47685185185185186</c:v>
                </c:pt>
                <c:pt idx="9">
                  <c:v>0.47540983606557374</c:v>
                </c:pt>
                <c:pt idx="10">
                  <c:v>0.49042145593869729</c:v>
                </c:pt>
                <c:pt idx="11">
                  <c:v>0.51245551601423489</c:v>
                </c:pt>
              </c:numCache>
            </c:numRef>
          </c:val>
        </c:ser>
        <c:ser>
          <c:idx val="7"/>
          <c:order val="7"/>
          <c:tx>
            <c:strRef>
              <c:f>'216 Styczeń'!$E$38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'216 Styczeń'!$F$38:$Q$38</c:f>
              <c:numCache>
                <c:formatCode>0.0000</c:formatCode>
                <c:ptCount val="12"/>
                <c:pt idx="0">
                  <c:v>0.57692307692307687</c:v>
                </c:pt>
                <c:pt idx="1">
                  <c:v>0.42222222222222222</c:v>
                </c:pt>
                <c:pt idx="2">
                  <c:v>0.33333333333333331</c:v>
                </c:pt>
                <c:pt idx="3">
                  <c:v>0.37</c:v>
                </c:pt>
                <c:pt idx="4">
                  <c:v>0.45833333333333331</c:v>
                </c:pt>
                <c:pt idx="5">
                  <c:v>0.41549295774647887</c:v>
                </c:pt>
                <c:pt idx="6">
                  <c:v>0.43195266272189348</c:v>
                </c:pt>
                <c:pt idx="7">
                  <c:v>0.41538461538461541</c:v>
                </c:pt>
                <c:pt idx="8">
                  <c:v>0.40277777777777779</c:v>
                </c:pt>
                <c:pt idx="9">
                  <c:v>0.38114754098360654</c:v>
                </c:pt>
                <c:pt idx="10">
                  <c:v>0.42145593869731801</c:v>
                </c:pt>
                <c:pt idx="11">
                  <c:v>0.40925266903914592</c:v>
                </c:pt>
              </c:numCache>
            </c:numRef>
          </c:val>
        </c:ser>
        <c:ser>
          <c:idx val="8"/>
          <c:order val="8"/>
          <c:tx>
            <c:strRef>
              <c:f>'216 Styczeń'!$E$39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'216 Styczeń'!$F$39:$Q$39</c:f>
              <c:numCache>
                <c:formatCode>0.0000</c:formatCode>
                <c:ptCount val="12"/>
                <c:pt idx="0">
                  <c:v>0.61538461538461542</c:v>
                </c:pt>
                <c:pt idx="1">
                  <c:v>0.51111111111111107</c:v>
                </c:pt>
                <c:pt idx="2">
                  <c:v>0.31944444444444442</c:v>
                </c:pt>
                <c:pt idx="3">
                  <c:v>0.32</c:v>
                </c:pt>
                <c:pt idx="4">
                  <c:v>0.32500000000000001</c:v>
                </c:pt>
                <c:pt idx="5">
                  <c:v>0.352112676056338</c:v>
                </c:pt>
                <c:pt idx="6">
                  <c:v>0.378698224852071</c:v>
                </c:pt>
                <c:pt idx="7">
                  <c:v>0.4</c:v>
                </c:pt>
                <c:pt idx="8">
                  <c:v>0.3611111111111111</c:v>
                </c:pt>
                <c:pt idx="9">
                  <c:v>0.38114754098360654</c:v>
                </c:pt>
                <c:pt idx="10">
                  <c:v>0.39846743295019155</c:v>
                </c:pt>
                <c:pt idx="11">
                  <c:v>0.37010676156583627</c:v>
                </c:pt>
              </c:numCache>
            </c:numRef>
          </c:val>
        </c:ser>
        <c:ser>
          <c:idx val="9"/>
          <c:order val="9"/>
          <c:tx>
            <c:strRef>
              <c:f>'216 Styczeń'!$E$40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'216 Styczeń'!$F$40:$Q$40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0.24444444444444444</c:v>
                </c:pt>
                <c:pt idx="2">
                  <c:v>0.15277777777777779</c:v>
                </c:pt>
                <c:pt idx="3">
                  <c:v>0.11</c:v>
                </c:pt>
                <c:pt idx="4">
                  <c:v>0.21666666666666667</c:v>
                </c:pt>
                <c:pt idx="5">
                  <c:v>0.18309859154929578</c:v>
                </c:pt>
                <c:pt idx="6">
                  <c:v>0.20118343195266272</c:v>
                </c:pt>
                <c:pt idx="7">
                  <c:v>0.20512820512820512</c:v>
                </c:pt>
                <c:pt idx="8">
                  <c:v>0.22685185185185186</c:v>
                </c:pt>
                <c:pt idx="9">
                  <c:v>0.22950819672131148</c:v>
                </c:pt>
                <c:pt idx="10">
                  <c:v>0.26819923371647508</c:v>
                </c:pt>
                <c:pt idx="11">
                  <c:v>0.2597864768683274</c:v>
                </c:pt>
              </c:numCache>
            </c:numRef>
          </c:val>
        </c:ser>
        <c:ser>
          <c:idx val="10"/>
          <c:order val="10"/>
          <c:tx>
            <c:strRef>
              <c:f>'216 Styczeń'!$E$41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'216 Styczeń'!$F$41:$Q$41</c:f>
              <c:numCache>
                <c:formatCode>0.0000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5.8333333333333334E-2</c:v>
                </c:pt>
                <c:pt idx="5">
                  <c:v>4.9295774647887321E-2</c:v>
                </c:pt>
                <c:pt idx="6">
                  <c:v>0.16568047337278108</c:v>
                </c:pt>
                <c:pt idx="7">
                  <c:v>0.14358974358974358</c:v>
                </c:pt>
                <c:pt idx="8">
                  <c:v>0.12962962962962962</c:v>
                </c:pt>
                <c:pt idx="9">
                  <c:v>0.11475409836065574</c:v>
                </c:pt>
                <c:pt idx="10">
                  <c:v>0.1417624521072797</c:v>
                </c:pt>
                <c:pt idx="11">
                  <c:v>0.13167259786476868</c:v>
                </c:pt>
              </c:numCache>
            </c:numRef>
          </c:val>
        </c:ser>
        <c:marker val="1"/>
        <c:axId val="123144448"/>
        <c:axId val="123150336"/>
      </c:lineChart>
      <c:catAx>
        <c:axId val="123144448"/>
        <c:scaling>
          <c:orientation val="minMax"/>
        </c:scaling>
        <c:axPos val="b"/>
        <c:numFmt formatCode="General" sourceLinked="1"/>
        <c:tickLblPos val="nextTo"/>
        <c:crossAx val="123150336"/>
        <c:crosses val="autoZero"/>
        <c:auto val="1"/>
        <c:lblAlgn val="ctr"/>
        <c:lblOffset val="100"/>
      </c:catAx>
      <c:valAx>
        <c:axId val="123150336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231444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5806280466384968"/>
          <c:h val="0.88421428904219956"/>
        </c:manualLayout>
      </c:layout>
    </c:legend>
    <c:plotVisOnly val="1"/>
    <c:dispBlanksAs val="gap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436244</xdr:colOff>
      <xdr:row>11</xdr:row>
      <xdr:rowOff>57149</xdr:rowOff>
    </xdr:from>
    <xdr:to>
      <xdr:col>19</xdr:col>
      <xdr:colOff>295275</xdr:colOff>
      <xdr:row>35</xdr:row>
      <xdr:rowOff>19050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1684019</xdr:colOff>
      <xdr:row>18</xdr:row>
      <xdr:rowOff>19048</xdr:rowOff>
    </xdr:from>
    <xdr:to>
      <xdr:col>18</xdr:col>
      <xdr:colOff>171450</xdr:colOff>
      <xdr:row>45</xdr:row>
      <xdr:rowOff>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1684019</xdr:colOff>
      <xdr:row>9</xdr:row>
      <xdr:rowOff>133349</xdr:rowOff>
    </xdr:from>
    <xdr:to>
      <xdr:col>18</xdr:col>
      <xdr:colOff>161925</xdr:colOff>
      <xdr:row>28</xdr:row>
      <xdr:rowOff>142875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1626869</xdr:colOff>
      <xdr:row>14</xdr:row>
      <xdr:rowOff>57149</xdr:rowOff>
    </xdr:from>
    <xdr:to>
      <xdr:col>18</xdr:col>
      <xdr:colOff>104775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1588769</xdr:colOff>
      <xdr:row>10</xdr:row>
      <xdr:rowOff>57149</xdr:rowOff>
    </xdr:from>
    <xdr:to>
      <xdr:col>18</xdr:col>
      <xdr:colOff>66675</xdr:colOff>
      <xdr:row>37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1817369</xdr:colOff>
      <xdr:row>9</xdr:row>
      <xdr:rowOff>114299</xdr:rowOff>
    </xdr:from>
    <xdr:to>
      <xdr:col>18</xdr:col>
      <xdr:colOff>295275</xdr:colOff>
      <xdr:row>34</xdr:row>
      <xdr:rowOff>123825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1741169</xdr:colOff>
      <xdr:row>11</xdr:row>
      <xdr:rowOff>76199</xdr:rowOff>
    </xdr:from>
    <xdr:to>
      <xdr:col>18</xdr:col>
      <xdr:colOff>219075</xdr:colOff>
      <xdr:row>38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25</xdr:row>
      <xdr:rowOff>171449</xdr:rowOff>
    </xdr:from>
    <xdr:to>
      <xdr:col>14</xdr:col>
      <xdr:colOff>304800</xdr:colOff>
      <xdr:row>65</xdr:row>
      <xdr:rowOff>142875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13</xdr:row>
      <xdr:rowOff>95249</xdr:rowOff>
    </xdr:from>
    <xdr:to>
      <xdr:col>18</xdr:col>
      <xdr:colOff>209550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36"/>
  <sheetViews>
    <sheetView tabSelected="1" workbookViewId="0"/>
  </sheetViews>
  <sheetFormatPr defaultColWidth="11.5703125" defaultRowHeight="12.75"/>
  <cols>
    <col min="1" max="1" width="5.42578125" style="49" customWidth="1"/>
    <col min="2" max="2" width="8.140625" style="49" customWidth="1"/>
    <col min="3" max="3" width="29.7109375" style="49" customWidth="1"/>
    <col min="4" max="4" width="8.5703125" style="49" customWidth="1"/>
    <col min="5" max="18" width="6.28515625" style="49" customWidth="1"/>
    <col min="19" max="19" width="13.7109375" style="49" customWidth="1"/>
    <col min="20" max="20" width="14" style="49" customWidth="1"/>
    <col min="21" max="21" width="6.28515625" style="49" customWidth="1"/>
    <col min="22" max="22" width="7.140625" style="49" customWidth="1"/>
    <col min="23" max="23" width="32.28515625" style="49" customWidth="1"/>
    <col min="24" max="24" width="14.140625" style="49" customWidth="1"/>
    <col min="25" max="25" width="14.28515625" style="49" customWidth="1"/>
    <col min="26" max="26" width="4" style="49" bestFit="1" customWidth="1"/>
    <col min="27" max="27" width="14.140625" style="49" customWidth="1"/>
    <col min="28" max="28" width="14.28515625" style="49" customWidth="1"/>
    <col min="29" max="29" width="6.28515625" style="49" bestFit="1" customWidth="1"/>
    <col min="30" max="30" width="4" style="49" bestFit="1" customWidth="1"/>
    <col min="31" max="31" width="6.28515625" style="49" bestFit="1" customWidth="1"/>
    <col min="32" max="32" width="4" style="49" bestFit="1" customWidth="1"/>
    <col min="33" max="33" width="6.28515625" style="49" bestFit="1" customWidth="1"/>
    <col min="34" max="34" width="4" style="49" bestFit="1" customWidth="1"/>
    <col min="35" max="16384" width="11.5703125" style="49"/>
  </cols>
  <sheetData>
    <row r="1" spans="1:38">
      <c r="B1" s="49" t="s">
        <v>78</v>
      </c>
      <c r="S1" s="122" t="s">
        <v>79</v>
      </c>
      <c r="T1" s="116" t="s">
        <v>80</v>
      </c>
      <c r="V1" s="49" t="s">
        <v>81</v>
      </c>
      <c r="AA1" s="49" t="s">
        <v>82</v>
      </c>
    </row>
    <row r="2" spans="1:38" ht="12.75" customHeight="1">
      <c r="B2" s="121" t="s">
        <v>0</v>
      </c>
      <c r="C2" s="121" t="s">
        <v>1</v>
      </c>
      <c r="D2" s="121" t="s">
        <v>2</v>
      </c>
      <c r="E2" s="126" t="s">
        <v>3</v>
      </c>
      <c r="F2" s="128" t="s">
        <v>4</v>
      </c>
      <c r="G2" s="120">
        <v>1</v>
      </c>
      <c r="H2" s="120">
        <v>2</v>
      </c>
      <c r="I2" s="120">
        <v>3</v>
      </c>
      <c r="J2" s="120">
        <v>4</v>
      </c>
      <c r="K2" s="120">
        <v>5</v>
      </c>
      <c r="L2" s="120">
        <v>6</v>
      </c>
      <c r="M2" s="120">
        <v>7</v>
      </c>
      <c r="N2" s="120">
        <v>8</v>
      </c>
      <c r="O2" s="120">
        <v>9</v>
      </c>
      <c r="P2" s="120">
        <v>10</v>
      </c>
      <c r="Q2" s="120">
        <v>11</v>
      </c>
      <c r="R2" s="120">
        <v>12</v>
      </c>
      <c r="S2" s="123"/>
      <c r="T2" s="125"/>
      <c r="U2" s="50"/>
      <c r="V2" s="121" t="s">
        <v>0</v>
      </c>
      <c r="W2" s="120" t="s">
        <v>1</v>
      </c>
      <c r="X2" s="116" t="s">
        <v>79</v>
      </c>
      <c r="Y2" s="116" t="s">
        <v>80</v>
      </c>
      <c r="Z2" s="50"/>
      <c r="AA2" s="116" t="s">
        <v>79</v>
      </c>
      <c r="AB2" s="116" t="s">
        <v>80</v>
      </c>
      <c r="AC2" s="50"/>
      <c r="AD2" s="50"/>
      <c r="AE2" s="50"/>
      <c r="AF2" s="50"/>
      <c r="AG2" s="50"/>
      <c r="AH2" s="50"/>
    </row>
    <row r="3" spans="1:38" ht="15.75">
      <c r="B3" s="121"/>
      <c r="C3" s="121"/>
      <c r="D3" s="121"/>
      <c r="E3" s="127"/>
      <c r="F3" s="128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4"/>
      <c r="T3" s="117"/>
      <c r="U3" s="50"/>
      <c r="V3" s="121"/>
      <c r="W3" s="120"/>
      <c r="X3" s="117"/>
      <c r="Y3" s="117"/>
      <c r="Z3" s="50"/>
      <c r="AA3" s="117"/>
      <c r="AB3" s="117"/>
      <c r="AC3" s="50"/>
      <c r="AD3" s="50"/>
      <c r="AE3" s="50"/>
      <c r="AF3" s="50"/>
      <c r="AG3" s="50"/>
      <c r="AH3" s="50"/>
      <c r="AI3" s="50"/>
      <c r="AJ3" s="50"/>
      <c r="AK3" s="50"/>
      <c r="AL3" s="50"/>
    </row>
    <row r="4" spans="1:38" ht="19.899999999999999" customHeight="1">
      <c r="A4" s="51"/>
      <c r="B4" s="52">
        <v>1</v>
      </c>
      <c r="C4" s="53" t="s">
        <v>32</v>
      </c>
      <c r="D4" s="52" t="s">
        <v>5</v>
      </c>
      <c r="E4" s="54" t="s">
        <v>6</v>
      </c>
      <c r="F4" s="55">
        <f>SUM(G4:R4)</f>
        <v>328</v>
      </c>
      <c r="G4" s="56">
        <v>26</v>
      </c>
      <c r="H4" s="136">
        <v>27</v>
      </c>
      <c r="I4" s="56">
        <v>28</v>
      </c>
      <c r="J4" s="136">
        <v>31</v>
      </c>
      <c r="K4" s="57">
        <v>25</v>
      </c>
      <c r="L4" s="57">
        <v>26</v>
      </c>
      <c r="M4" s="57">
        <v>26</v>
      </c>
      <c r="N4" s="136">
        <v>29</v>
      </c>
      <c r="O4" s="56">
        <v>27</v>
      </c>
      <c r="P4" s="57">
        <v>25</v>
      </c>
      <c r="Q4" s="56">
        <v>29</v>
      </c>
      <c r="R4" s="56">
        <v>29</v>
      </c>
      <c r="S4" s="58">
        <f>F4/12</f>
        <v>27.333333333333332</v>
      </c>
      <c r="T4" s="58">
        <f>S4/3</f>
        <v>9.1111111111111107</v>
      </c>
      <c r="U4" s="50"/>
      <c r="V4" s="52">
        <v>1</v>
      </c>
      <c r="W4" s="53" t="str">
        <f>C4</f>
        <v>Paweł Kikel</v>
      </c>
      <c r="X4" s="59">
        <f>(V31)/3</f>
        <v>26.666666666666668</v>
      </c>
      <c r="Y4" s="59">
        <f t="shared" ref="Y4:Y10" si="0">X4/3</f>
        <v>8.8888888888888893</v>
      </c>
      <c r="Z4" s="50"/>
      <c r="AA4" s="59">
        <f>(F4+V31)/15</f>
        <v>27.2</v>
      </c>
      <c r="AB4" s="59">
        <f t="shared" ref="AB4:AB10" si="1">AA4/3</f>
        <v>9.0666666666666664</v>
      </c>
      <c r="AC4" s="50"/>
      <c r="AD4" s="50"/>
      <c r="AE4" s="50"/>
      <c r="AF4" s="50"/>
      <c r="AG4" s="50"/>
      <c r="AH4" s="50"/>
      <c r="AI4" s="50"/>
      <c r="AJ4" s="50"/>
      <c r="AK4" s="50"/>
      <c r="AL4" s="50"/>
    </row>
    <row r="5" spans="1:38" ht="19.899999999999999" customHeight="1">
      <c r="A5" s="51"/>
      <c r="B5" s="52">
        <v>2</v>
      </c>
      <c r="C5" s="53" t="s">
        <v>10</v>
      </c>
      <c r="D5" s="52" t="s">
        <v>5</v>
      </c>
      <c r="E5" s="54" t="s">
        <v>9</v>
      </c>
      <c r="F5" s="55">
        <f t="shared" ref="F5" si="2">SUM(G5:R5)</f>
        <v>249</v>
      </c>
      <c r="G5" s="60">
        <v>16</v>
      </c>
      <c r="H5" s="60">
        <v>27</v>
      </c>
      <c r="I5" s="60">
        <v>13</v>
      </c>
      <c r="J5" s="60">
        <v>23</v>
      </c>
      <c r="K5" s="61">
        <v>25</v>
      </c>
      <c r="L5" s="61">
        <v>25</v>
      </c>
      <c r="M5" s="61">
        <v>17</v>
      </c>
      <c r="N5" s="61">
        <v>20</v>
      </c>
      <c r="O5" s="61">
        <v>27</v>
      </c>
      <c r="P5" s="61">
        <v>25</v>
      </c>
      <c r="Q5" s="61">
        <v>14</v>
      </c>
      <c r="R5" s="61">
        <v>17</v>
      </c>
      <c r="S5" s="59">
        <f t="shared" ref="S5" si="3">F5/12</f>
        <v>20.75</v>
      </c>
      <c r="T5" s="59">
        <f t="shared" ref="T5:T9" si="4">S5/3</f>
        <v>6.916666666666667</v>
      </c>
      <c r="U5" s="50"/>
      <c r="V5" s="52">
        <v>2</v>
      </c>
      <c r="W5" s="53" t="str">
        <f t="shared" ref="W5:W10" si="5">C5</f>
        <v>Robert "Gata" Piechota</v>
      </c>
      <c r="X5" s="62">
        <f>(V28+V30)/6</f>
        <v>21.333333333333332</v>
      </c>
      <c r="Y5" s="62">
        <f t="shared" si="0"/>
        <v>7.1111111111111107</v>
      </c>
      <c r="Z5" s="50"/>
      <c r="AA5" s="62">
        <f>(F5+V28+V30)/18</f>
        <v>20.944444444444443</v>
      </c>
      <c r="AB5" s="62">
        <f t="shared" si="1"/>
        <v>6.981481481481481</v>
      </c>
      <c r="AC5" s="50"/>
      <c r="AD5" s="50"/>
      <c r="AE5" s="50"/>
      <c r="AF5" s="50"/>
      <c r="AG5" s="50"/>
      <c r="AH5" s="50"/>
      <c r="AI5" s="50"/>
      <c r="AJ5" s="50"/>
      <c r="AK5" s="50"/>
      <c r="AL5" s="50"/>
    </row>
    <row r="6" spans="1:38" ht="19.899999999999999" customHeight="1">
      <c r="A6" s="51"/>
      <c r="B6" s="52">
        <v>3</v>
      </c>
      <c r="C6" s="53" t="s">
        <v>29</v>
      </c>
      <c r="D6" s="52" t="s">
        <v>5</v>
      </c>
      <c r="E6" s="54" t="s">
        <v>9</v>
      </c>
      <c r="F6" s="55">
        <v>247</v>
      </c>
      <c r="G6" s="56">
        <v>7</v>
      </c>
      <c r="H6" s="56">
        <v>25</v>
      </c>
      <c r="I6" s="56">
        <v>6</v>
      </c>
      <c r="J6" s="56">
        <v>27</v>
      </c>
      <c r="K6" s="57">
        <v>24</v>
      </c>
      <c r="L6" s="57">
        <v>23</v>
      </c>
      <c r="M6" s="57">
        <v>27</v>
      </c>
      <c r="N6" s="57">
        <v>17</v>
      </c>
      <c r="O6" s="56">
        <v>25</v>
      </c>
      <c r="P6" s="57">
        <v>21</v>
      </c>
      <c r="Q6" s="57">
        <v>25</v>
      </c>
      <c r="R6" s="57">
        <v>20</v>
      </c>
      <c r="S6" s="62">
        <v>20.583333333333332</v>
      </c>
      <c r="T6" s="62">
        <v>6.8611111111111107</v>
      </c>
      <c r="U6" s="50"/>
      <c r="V6" s="52">
        <v>3</v>
      </c>
      <c r="W6" s="53" t="str">
        <f t="shared" si="5"/>
        <v>Radosław "Shogun" Wiśniewski</v>
      </c>
      <c r="X6" s="59">
        <f>(V27+V25)/7</f>
        <v>21.428571428571427</v>
      </c>
      <c r="Y6" s="59">
        <f t="shared" si="0"/>
        <v>7.1428571428571423</v>
      </c>
      <c r="Z6" s="50"/>
      <c r="AA6" s="59">
        <f>(F6+V25+V27)/19</f>
        <v>20.894736842105264</v>
      </c>
      <c r="AB6" s="59">
        <f t="shared" si="1"/>
        <v>6.9649122807017543</v>
      </c>
      <c r="AC6" s="50"/>
      <c r="AD6" s="50"/>
      <c r="AE6" s="50"/>
      <c r="AF6" s="50"/>
      <c r="AG6" s="50"/>
      <c r="AH6" s="50"/>
      <c r="AI6" s="50"/>
      <c r="AJ6" s="50"/>
      <c r="AK6" s="50"/>
      <c r="AL6" s="50"/>
    </row>
    <row r="7" spans="1:38" ht="19.899999999999999" customHeight="1">
      <c r="A7" s="51"/>
      <c r="B7" s="52">
        <v>4</v>
      </c>
      <c r="C7" s="53" t="s">
        <v>23</v>
      </c>
      <c r="D7" s="52" t="s">
        <v>5</v>
      </c>
      <c r="E7" s="54" t="s">
        <v>9</v>
      </c>
      <c r="F7" s="55">
        <f t="shared" ref="F7:F10" si="6">SUM(G7:R7)</f>
        <v>215</v>
      </c>
      <c r="G7" s="63">
        <v>16</v>
      </c>
      <c r="H7" s="63">
        <v>22</v>
      </c>
      <c r="I7" s="60">
        <v>9</v>
      </c>
      <c r="J7" s="63">
        <v>21</v>
      </c>
      <c r="K7" s="61">
        <v>7</v>
      </c>
      <c r="L7" s="61">
        <v>16</v>
      </c>
      <c r="M7" s="61">
        <v>22</v>
      </c>
      <c r="N7" s="61">
        <v>25</v>
      </c>
      <c r="O7" s="61">
        <v>16</v>
      </c>
      <c r="P7" s="61">
        <v>21</v>
      </c>
      <c r="Q7" s="61">
        <v>16</v>
      </c>
      <c r="R7" s="61">
        <v>24</v>
      </c>
      <c r="S7" s="59">
        <f t="shared" ref="S7:S9" si="7">F7/12</f>
        <v>17.916666666666668</v>
      </c>
      <c r="T7" s="59">
        <f t="shared" si="4"/>
        <v>5.9722222222222223</v>
      </c>
      <c r="U7" s="50"/>
      <c r="V7" s="52">
        <v>4</v>
      </c>
      <c r="W7" s="53" t="str">
        <f>C24</f>
        <v>Kostiantyn Fedotov</v>
      </c>
      <c r="X7" s="58">
        <f>(V24+V21)/8</f>
        <v>18.5</v>
      </c>
      <c r="Y7" s="58">
        <f t="shared" si="0"/>
        <v>6.166666666666667</v>
      </c>
      <c r="Z7" s="50"/>
      <c r="AA7" s="58">
        <f>(F8+V21+V19+V24)/24</f>
        <v>18.333333333333332</v>
      </c>
      <c r="AB7" s="58">
        <f t="shared" si="1"/>
        <v>6.1111111111111107</v>
      </c>
      <c r="AC7" s="50"/>
      <c r="AD7" s="50"/>
      <c r="AE7" s="50"/>
      <c r="AF7" s="50"/>
      <c r="AG7" s="50"/>
      <c r="AH7" s="50"/>
      <c r="AI7" s="50"/>
      <c r="AJ7" s="50"/>
      <c r="AK7" s="50"/>
      <c r="AL7" s="50"/>
    </row>
    <row r="8" spans="1:38" ht="19.899999999999999" customHeight="1">
      <c r="A8" s="51"/>
      <c r="B8" s="52">
        <v>5</v>
      </c>
      <c r="C8" s="53" t="s">
        <v>31</v>
      </c>
      <c r="D8" s="52" t="s">
        <v>5</v>
      </c>
      <c r="E8" s="54" t="s">
        <v>9</v>
      </c>
      <c r="F8" s="55">
        <f t="shared" si="6"/>
        <v>214</v>
      </c>
      <c r="G8" s="56">
        <v>15</v>
      </c>
      <c r="H8" s="56">
        <v>19</v>
      </c>
      <c r="I8" s="56">
        <v>22</v>
      </c>
      <c r="J8" s="56">
        <v>21</v>
      </c>
      <c r="K8" s="56">
        <v>15</v>
      </c>
      <c r="L8" s="136">
        <v>17</v>
      </c>
      <c r="M8" s="56">
        <v>23</v>
      </c>
      <c r="N8" s="56">
        <v>9</v>
      </c>
      <c r="O8" s="56">
        <v>20</v>
      </c>
      <c r="P8" s="56">
        <v>16</v>
      </c>
      <c r="Q8" s="56">
        <v>22</v>
      </c>
      <c r="R8" s="56">
        <v>15</v>
      </c>
      <c r="S8" s="58">
        <f t="shared" si="7"/>
        <v>17.833333333333332</v>
      </c>
      <c r="T8" s="58">
        <f t="shared" si="4"/>
        <v>5.9444444444444438</v>
      </c>
      <c r="U8" s="50"/>
      <c r="V8" s="52">
        <v>5</v>
      </c>
      <c r="W8" s="53" t="str">
        <f>C22</f>
        <v>Dorota Janiszewska</v>
      </c>
      <c r="X8" s="59">
        <f>(V22)/4</f>
        <v>14.5</v>
      </c>
      <c r="Y8" s="59">
        <f t="shared" si="0"/>
        <v>4.833333333333333</v>
      </c>
      <c r="Z8" s="50"/>
      <c r="AA8" s="59">
        <f>(F7+V22)/16</f>
        <v>17.0625</v>
      </c>
      <c r="AB8" s="59">
        <f t="shared" si="1"/>
        <v>5.6875</v>
      </c>
      <c r="AC8" s="50"/>
      <c r="AD8" s="50"/>
      <c r="AE8" s="50"/>
      <c r="AF8" s="50"/>
      <c r="AG8" s="50"/>
      <c r="AH8" s="50"/>
      <c r="AI8" s="50"/>
      <c r="AJ8" s="50"/>
      <c r="AK8" s="50"/>
      <c r="AL8" s="50"/>
    </row>
    <row r="9" spans="1:38" ht="19.899999999999999" customHeight="1">
      <c r="B9" s="52">
        <v>6</v>
      </c>
      <c r="C9" s="53" t="s">
        <v>46</v>
      </c>
      <c r="D9" s="52" t="s">
        <v>5</v>
      </c>
      <c r="E9" s="54" t="s">
        <v>9</v>
      </c>
      <c r="F9" s="55">
        <f t="shared" si="6"/>
        <v>195</v>
      </c>
      <c r="G9" s="60">
        <v>14</v>
      </c>
      <c r="H9" s="60">
        <v>6</v>
      </c>
      <c r="I9" s="60">
        <v>12</v>
      </c>
      <c r="J9" s="137">
        <v>15</v>
      </c>
      <c r="K9" s="63">
        <v>22</v>
      </c>
      <c r="L9" s="63">
        <v>18</v>
      </c>
      <c r="M9" s="63">
        <v>6</v>
      </c>
      <c r="N9" s="63">
        <v>15</v>
      </c>
      <c r="O9" s="60">
        <v>20</v>
      </c>
      <c r="P9" s="63">
        <v>20</v>
      </c>
      <c r="Q9" s="63">
        <v>22</v>
      </c>
      <c r="R9" s="63">
        <v>25</v>
      </c>
      <c r="S9" s="64">
        <f t="shared" si="7"/>
        <v>16.25</v>
      </c>
      <c r="T9" s="64">
        <f t="shared" si="4"/>
        <v>5.416666666666667</v>
      </c>
      <c r="U9" s="50"/>
      <c r="V9" s="52">
        <v>6</v>
      </c>
      <c r="W9" s="53" t="str">
        <f t="shared" si="5"/>
        <v>Mateusz Jezierski</v>
      </c>
      <c r="X9" s="62">
        <f>(V18+V16)/8</f>
        <v>19.25</v>
      </c>
      <c r="Y9" s="62">
        <f t="shared" si="0"/>
        <v>6.416666666666667</v>
      </c>
      <c r="Z9" s="50"/>
      <c r="AA9" s="62">
        <f>(F9+V22+V24)/20</f>
        <v>15.95</v>
      </c>
      <c r="AB9" s="62">
        <f t="shared" si="1"/>
        <v>5.3166666666666664</v>
      </c>
      <c r="AC9" s="50"/>
      <c r="AD9" s="50"/>
      <c r="AE9" s="50"/>
      <c r="AF9" s="50"/>
      <c r="AG9" s="50"/>
      <c r="AH9" s="50"/>
      <c r="AI9" s="50"/>
      <c r="AJ9" s="50"/>
      <c r="AK9" s="50"/>
      <c r="AL9" s="50"/>
    </row>
    <row r="10" spans="1:38" ht="19.899999999999999" customHeight="1">
      <c r="A10" s="51"/>
      <c r="B10" s="52">
        <v>7</v>
      </c>
      <c r="C10" s="53" t="s">
        <v>7</v>
      </c>
      <c r="D10" s="52" t="s">
        <v>5</v>
      </c>
      <c r="E10" s="54" t="s">
        <v>9</v>
      </c>
      <c r="F10" s="55">
        <f t="shared" si="6"/>
        <v>82</v>
      </c>
      <c r="G10" s="57"/>
      <c r="H10" s="57"/>
      <c r="I10" s="56"/>
      <c r="J10" s="57"/>
      <c r="K10" s="57"/>
      <c r="L10" s="57"/>
      <c r="M10" s="57"/>
      <c r="N10" s="57"/>
      <c r="O10" s="136">
        <v>24</v>
      </c>
      <c r="P10" s="57">
        <v>9</v>
      </c>
      <c r="Q10" s="57">
        <v>25</v>
      </c>
      <c r="R10" s="57">
        <v>24</v>
      </c>
      <c r="S10" s="62">
        <f>F10/4</f>
        <v>20.5</v>
      </c>
      <c r="T10" s="62">
        <f>S10/3</f>
        <v>6.833333333333333</v>
      </c>
      <c r="U10" s="50"/>
      <c r="V10" s="52">
        <v>7</v>
      </c>
      <c r="W10" s="53" t="str">
        <f t="shared" si="5"/>
        <v>Krzysztof "FAZIK" Brzeziński</v>
      </c>
      <c r="X10" s="59">
        <f>(V15)/4</f>
        <v>21.25</v>
      </c>
      <c r="Y10" s="59">
        <f t="shared" si="0"/>
        <v>7.083333333333333</v>
      </c>
      <c r="Z10" s="50"/>
      <c r="AA10" s="59">
        <f>(V15+F10)/8</f>
        <v>20.875</v>
      </c>
      <c r="AB10" s="59">
        <f t="shared" si="1"/>
        <v>6.958333333333333</v>
      </c>
      <c r="AC10" s="50"/>
      <c r="AD10" s="50"/>
      <c r="AE10" s="50"/>
      <c r="AF10" s="50"/>
      <c r="AG10" s="50"/>
      <c r="AH10" s="50"/>
      <c r="AI10" s="50"/>
      <c r="AJ10" s="50"/>
      <c r="AK10" s="50"/>
      <c r="AL10" s="50"/>
    </row>
    <row r="11" spans="1:38" s="50" customFormat="1" ht="13.9" customHeight="1"/>
    <row r="12" spans="1:38" s="50" customFormat="1" ht="13.9" customHeight="1">
      <c r="S12" s="118" t="s">
        <v>79</v>
      </c>
      <c r="T12" s="118" t="s">
        <v>83</v>
      </c>
    </row>
    <row r="13" spans="1:38" s="50" customFormat="1" ht="13.9" customHeight="1">
      <c r="S13" s="118"/>
      <c r="T13" s="118"/>
      <c r="V13" s="66" t="s">
        <v>84</v>
      </c>
    </row>
    <row r="14" spans="1:38" s="50" customFormat="1" ht="13.9" customHeight="1" thickBot="1">
      <c r="B14" s="67" t="s">
        <v>0</v>
      </c>
      <c r="C14" s="67" t="s">
        <v>1</v>
      </c>
      <c r="D14" s="67" t="s">
        <v>85</v>
      </c>
      <c r="E14" s="68" t="s">
        <v>86</v>
      </c>
      <c r="F14" s="68" t="s">
        <v>87</v>
      </c>
      <c r="G14" s="68" t="s">
        <v>86</v>
      </c>
      <c r="H14" s="68" t="s">
        <v>87</v>
      </c>
      <c r="I14" s="68" t="s">
        <v>86</v>
      </c>
      <c r="J14" s="68" t="s">
        <v>87</v>
      </c>
      <c r="K14" s="68" t="s">
        <v>86</v>
      </c>
      <c r="L14" s="68" t="s">
        <v>87</v>
      </c>
      <c r="M14" s="68" t="s">
        <v>86</v>
      </c>
      <c r="N14" s="68" t="s">
        <v>87</v>
      </c>
      <c r="O14" s="69" t="s">
        <v>88</v>
      </c>
      <c r="S14" s="119"/>
      <c r="T14" s="119"/>
      <c r="V14" s="66"/>
    </row>
    <row r="15" spans="1:38" s="50" customFormat="1" ht="13.9" customHeight="1">
      <c r="B15" s="70">
        <v>7</v>
      </c>
      <c r="C15" s="71" t="s">
        <v>7</v>
      </c>
      <c r="D15" s="72">
        <f>F15+H15+J15+L15+N15</f>
        <v>2</v>
      </c>
      <c r="E15" s="73">
        <v>24</v>
      </c>
      <c r="F15" s="74">
        <v>2</v>
      </c>
      <c r="G15" s="75">
        <v>23</v>
      </c>
      <c r="H15" s="74">
        <v>0</v>
      </c>
      <c r="I15" s="75">
        <v>16</v>
      </c>
      <c r="J15" s="74">
        <v>0</v>
      </c>
      <c r="K15" s="75">
        <v>22</v>
      </c>
      <c r="L15" s="74">
        <v>0</v>
      </c>
      <c r="M15" s="76"/>
      <c r="N15" s="76"/>
      <c r="O15" s="76"/>
      <c r="S15" s="77">
        <f>V15/4</f>
        <v>21.25</v>
      </c>
      <c r="T15" s="77">
        <f>S15/3</f>
        <v>7.083333333333333</v>
      </c>
      <c r="V15" s="50">
        <f>E15+G15+I15+K15+M15</f>
        <v>85</v>
      </c>
    </row>
    <row r="16" spans="1:38" s="50" customFormat="1" ht="13.9" customHeight="1" thickBot="1">
      <c r="B16" s="78"/>
      <c r="C16" s="138" t="s">
        <v>46</v>
      </c>
      <c r="D16" s="80">
        <f>F16+H16+J16+L16+N16</f>
        <v>6</v>
      </c>
      <c r="E16" s="73">
        <v>17</v>
      </c>
      <c r="F16" s="74">
        <v>0</v>
      </c>
      <c r="G16" s="75">
        <v>24</v>
      </c>
      <c r="H16" s="74">
        <v>2</v>
      </c>
      <c r="I16" s="75">
        <v>20</v>
      </c>
      <c r="J16" s="74">
        <v>2</v>
      </c>
      <c r="K16" s="75">
        <v>23</v>
      </c>
      <c r="L16" s="74">
        <v>2</v>
      </c>
      <c r="M16" s="76"/>
      <c r="N16" s="76"/>
      <c r="O16" s="76"/>
      <c r="S16" s="77">
        <f>V16/4</f>
        <v>21</v>
      </c>
      <c r="T16" s="77">
        <f>S16/3</f>
        <v>7</v>
      </c>
      <c r="V16" s="50">
        <f t="shared" ref="V16:V31" si="8">E16+G16+I16+K16+M16</f>
        <v>84</v>
      </c>
      <c r="W16" s="81"/>
    </row>
    <row r="17" spans="2:23" s="50" customFormat="1" ht="13.9" customHeight="1" thickBot="1">
      <c r="B17" s="78"/>
      <c r="C17" s="82"/>
      <c r="D17" s="83"/>
      <c r="E17" s="84"/>
      <c r="F17" s="84"/>
      <c r="G17" s="84"/>
      <c r="H17" s="84"/>
      <c r="I17" s="84"/>
      <c r="J17" s="84"/>
      <c r="K17" s="76"/>
      <c r="L17" s="76"/>
      <c r="M17" s="76"/>
      <c r="N17" s="76"/>
      <c r="S17" s="85"/>
      <c r="T17" s="85"/>
      <c r="W17" s="81"/>
    </row>
    <row r="18" spans="2:23" s="50" customFormat="1" ht="13.9" customHeight="1" thickBot="1">
      <c r="B18" s="70">
        <v>6</v>
      </c>
      <c r="C18" s="71" t="s">
        <v>46</v>
      </c>
      <c r="D18" s="86">
        <f>F18+H18+J18+L18+N18</f>
        <v>2</v>
      </c>
      <c r="E18" s="73">
        <v>22</v>
      </c>
      <c r="F18" s="74">
        <v>2</v>
      </c>
      <c r="G18" s="75">
        <v>21</v>
      </c>
      <c r="H18" s="74">
        <v>0</v>
      </c>
      <c r="I18" s="75">
        <v>14</v>
      </c>
      <c r="J18" s="74">
        <v>0</v>
      </c>
      <c r="K18" s="75">
        <v>13</v>
      </c>
      <c r="L18" s="74">
        <v>0</v>
      </c>
      <c r="S18" s="77">
        <f>V18/4</f>
        <v>17.5</v>
      </c>
      <c r="T18" s="77">
        <f>S18/3</f>
        <v>5.833333333333333</v>
      </c>
      <c r="V18" s="50">
        <f t="shared" si="8"/>
        <v>70</v>
      </c>
    </row>
    <row r="19" spans="2:23" s="50" customFormat="1" ht="13.9" customHeight="1" thickBot="1">
      <c r="B19" s="78"/>
      <c r="C19" s="138" t="s">
        <v>31</v>
      </c>
      <c r="D19" s="87">
        <f>F19+H19+J19+L19+N19</f>
        <v>6</v>
      </c>
      <c r="E19" s="73">
        <v>16</v>
      </c>
      <c r="F19" s="74">
        <v>0</v>
      </c>
      <c r="G19" s="75">
        <v>24</v>
      </c>
      <c r="H19" s="74">
        <v>2</v>
      </c>
      <c r="I19" s="75">
        <v>24</v>
      </c>
      <c r="J19" s="74">
        <v>2</v>
      </c>
      <c r="K19" s="75">
        <v>14</v>
      </c>
      <c r="L19" s="74">
        <v>2</v>
      </c>
      <c r="S19" s="77">
        <f>V19/4</f>
        <v>19.5</v>
      </c>
      <c r="T19" s="77">
        <f>S19/3</f>
        <v>6.5</v>
      </c>
      <c r="V19" s="50">
        <f t="shared" si="8"/>
        <v>78</v>
      </c>
    </row>
    <row r="20" spans="2:23" s="50" customFormat="1" ht="13.9" customHeight="1" thickBot="1">
      <c r="B20" s="78"/>
      <c r="C20" s="82"/>
      <c r="D20" s="83"/>
      <c r="E20" s="84"/>
      <c r="F20" s="84"/>
      <c r="G20" s="84"/>
      <c r="H20" s="84"/>
      <c r="I20" s="84"/>
      <c r="J20" s="84"/>
      <c r="S20" s="85"/>
      <c r="T20" s="85"/>
    </row>
    <row r="21" spans="2:23" s="50" customFormat="1" ht="13.9" customHeight="1" thickBot="1">
      <c r="B21" s="78"/>
      <c r="C21" s="138" t="s">
        <v>31</v>
      </c>
      <c r="D21" s="86">
        <f>F21+H21+J21+L21+N21</f>
        <v>6</v>
      </c>
      <c r="E21" s="73">
        <v>26</v>
      </c>
      <c r="F21" s="74">
        <v>2</v>
      </c>
      <c r="G21" s="75">
        <v>23</v>
      </c>
      <c r="H21" s="74">
        <v>2</v>
      </c>
      <c r="I21" s="75">
        <v>19</v>
      </c>
      <c r="J21" s="74">
        <v>0</v>
      </c>
      <c r="K21" s="75">
        <v>14</v>
      </c>
      <c r="L21" s="74">
        <v>2</v>
      </c>
      <c r="S21" s="77">
        <f>V21/4</f>
        <v>20.5</v>
      </c>
      <c r="T21" s="77">
        <f>S21/3</f>
        <v>6.833333333333333</v>
      </c>
      <c r="V21" s="50">
        <f t="shared" si="8"/>
        <v>82</v>
      </c>
    </row>
    <row r="22" spans="2:23" s="50" customFormat="1" ht="13.9" customHeight="1" thickBot="1">
      <c r="B22" s="70">
        <v>5</v>
      </c>
      <c r="C22" s="71" t="s">
        <v>23</v>
      </c>
      <c r="D22" s="87">
        <f>F22+H22+J22+L22+N22</f>
        <v>2</v>
      </c>
      <c r="E22" s="73">
        <v>8</v>
      </c>
      <c r="F22" s="74">
        <v>0</v>
      </c>
      <c r="G22" s="75">
        <v>15</v>
      </c>
      <c r="H22" s="74">
        <v>0</v>
      </c>
      <c r="I22" s="75">
        <v>23</v>
      </c>
      <c r="J22" s="74">
        <v>2</v>
      </c>
      <c r="K22" s="75">
        <v>12</v>
      </c>
      <c r="L22" s="74">
        <v>0</v>
      </c>
      <c r="S22" s="77">
        <f>V22/4</f>
        <v>14.5</v>
      </c>
      <c r="T22" s="77">
        <f>S22/3</f>
        <v>4.833333333333333</v>
      </c>
      <c r="V22" s="50">
        <f t="shared" si="8"/>
        <v>58</v>
      </c>
    </row>
    <row r="23" spans="2:23" s="50" customFormat="1" ht="13.9" customHeight="1" thickBot="1">
      <c r="B23" s="78"/>
      <c r="C23" s="82"/>
      <c r="D23" s="83"/>
      <c r="E23" s="84"/>
      <c r="F23" s="84"/>
      <c r="G23" s="84"/>
      <c r="H23" s="84"/>
      <c r="I23" s="84"/>
      <c r="J23" s="84"/>
      <c r="S23" s="85"/>
      <c r="T23" s="85"/>
    </row>
    <row r="24" spans="2:23" s="50" customFormat="1" ht="13.9" customHeight="1">
      <c r="B24" s="70">
        <v>4</v>
      </c>
      <c r="C24" s="71" t="s">
        <v>31</v>
      </c>
      <c r="D24" s="87">
        <f>F24+H24+J24+L24+N24</f>
        <v>2</v>
      </c>
      <c r="E24" s="73">
        <v>9</v>
      </c>
      <c r="F24" s="74">
        <v>0</v>
      </c>
      <c r="G24" s="75">
        <v>25</v>
      </c>
      <c r="H24" s="74">
        <v>0</v>
      </c>
      <c r="I24" s="75">
        <v>20</v>
      </c>
      <c r="J24" s="74">
        <v>2</v>
      </c>
      <c r="K24" s="75">
        <v>12</v>
      </c>
      <c r="L24" s="74">
        <v>0</v>
      </c>
      <c r="S24" s="77">
        <f>V24/4</f>
        <v>16.5</v>
      </c>
      <c r="T24" s="77">
        <f>S24/3</f>
        <v>5.5</v>
      </c>
      <c r="V24" s="50">
        <f t="shared" si="8"/>
        <v>66</v>
      </c>
    </row>
    <row r="25" spans="2:23" ht="15" customHeight="1" thickBot="1">
      <c r="B25" s="78"/>
      <c r="C25" s="138" t="s">
        <v>29</v>
      </c>
      <c r="D25" s="86">
        <f>F25+H25+J25+L25+N25</f>
        <v>6</v>
      </c>
      <c r="E25" s="73">
        <v>26</v>
      </c>
      <c r="F25" s="74">
        <v>2</v>
      </c>
      <c r="G25" s="75">
        <v>28</v>
      </c>
      <c r="H25" s="74">
        <v>2</v>
      </c>
      <c r="I25" s="75">
        <v>16</v>
      </c>
      <c r="J25" s="74">
        <v>0</v>
      </c>
      <c r="K25" s="75">
        <v>25</v>
      </c>
      <c r="L25" s="74">
        <v>2</v>
      </c>
      <c r="M25" s="50"/>
      <c r="N25" s="50"/>
      <c r="O25" s="50"/>
      <c r="P25" s="50"/>
      <c r="Q25" s="50"/>
      <c r="S25" s="77">
        <f>V25/4</f>
        <v>23.75</v>
      </c>
      <c r="T25" s="77">
        <f>S25/3</f>
        <v>7.916666666666667</v>
      </c>
      <c r="V25" s="50">
        <f t="shared" si="8"/>
        <v>95</v>
      </c>
    </row>
    <row r="26" spans="2:23" ht="16.5" thickBot="1">
      <c r="B26" s="78"/>
      <c r="C26" s="82"/>
      <c r="D26" s="83"/>
      <c r="E26" s="84"/>
      <c r="F26" s="84"/>
      <c r="G26" s="84"/>
      <c r="H26" s="84"/>
      <c r="I26" s="84"/>
      <c r="J26" s="84"/>
      <c r="K26" s="50"/>
      <c r="L26" s="50"/>
      <c r="M26" s="50"/>
      <c r="N26" s="50"/>
      <c r="O26" s="50"/>
      <c r="P26" s="50"/>
      <c r="Q26" s="50"/>
      <c r="S26" s="85"/>
      <c r="T26" s="85"/>
      <c r="V26" s="50"/>
    </row>
    <row r="27" spans="2:23" ht="15.75">
      <c r="B27" s="70">
        <v>3</v>
      </c>
      <c r="C27" s="71" t="s">
        <v>29</v>
      </c>
      <c r="D27" s="72">
        <f>F27+H27+J27+L27+N27</f>
        <v>0</v>
      </c>
      <c r="E27" s="73">
        <v>16</v>
      </c>
      <c r="F27" s="74">
        <v>0</v>
      </c>
      <c r="G27" s="97">
        <v>16</v>
      </c>
      <c r="H27" s="74">
        <v>0</v>
      </c>
      <c r="I27" s="75">
        <v>23</v>
      </c>
      <c r="J27" s="74">
        <v>0</v>
      </c>
      <c r="S27" s="77">
        <f>V27/3</f>
        <v>18.333333333333332</v>
      </c>
      <c r="T27" s="77">
        <f>S27/3</f>
        <v>6.1111111111111107</v>
      </c>
      <c r="V27" s="50">
        <f t="shared" si="8"/>
        <v>55</v>
      </c>
    </row>
    <row r="28" spans="2:23" ht="16.5" thickBot="1">
      <c r="C28" s="138" t="s">
        <v>10</v>
      </c>
      <c r="D28" s="80">
        <f>F28+H28+J28+L28+N28</f>
        <v>6</v>
      </c>
      <c r="E28" s="98">
        <v>24</v>
      </c>
      <c r="F28" s="99">
        <v>2</v>
      </c>
      <c r="G28" s="100">
        <v>18</v>
      </c>
      <c r="H28" s="101">
        <v>2</v>
      </c>
      <c r="I28" s="102">
        <v>27</v>
      </c>
      <c r="J28" s="101">
        <v>2</v>
      </c>
      <c r="Q28" s="94"/>
      <c r="S28" s="77">
        <f>V28/3</f>
        <v>23</v>
      </c>
      <c r="T28" s="77">
        <f>S28/3</f>
        <v>7.666666666666667</v>
      </c>
      <c r="V28" s="50">
        <f t="shared" si="8"/>
        <v>69</v>
      </c>
    </row>
    <row r="29" spans="2:23" ht="16.5" thickBot="1">
      <c r="B29" s="78"/>
      <c r="C29" s="95"/>
      <c r="D29" s="83"/>
      <c r="E29" s="84"/>
      <c r="F29" s="84"/>
      <c r="G29" s="84"/>
      <c r="H29" s="84"/>
      <c r="I29" s="84"/>
      <c r="J29" s="84"/>
      <c r="S29" s="85"/>
      <c r="T29" s="85"/>
      <c r="V29" s="50"/>
    </row>
    <row r="30" spans="2:23" ht="15.75">
      <c r="B30" s="110">
        <v>2</v>
      </c>
      <c r="C30" s="71" t="s">
        <v>10</v>
      </c>
      <c r="D30" s="72">
        <f>F30+H30+J30+L30+N30</f>
        <v>0</v>
      </c>
      <c r="E30" s="105">
        <v>18</v>
      </c>
      <c r="F30" s="106">
        <v>0</v>
      </c>
      <c r="G30" s="107">
        <v>16</v>
      </c>
      <c r="H30" s="108">
        <v>0</v>
      </c>
      <c r="I30" s="139">
        <v>25</v>
      </c>
      <c r="J30" s="108">
        <v>0</v>
      </c>
      <c r="S30" s="77">
        <f>V30/3</f>
        <v>19.666666666666668</v>
      </c>
      <c r="T30" s="77">
        <f>S30/3</f>
        <v>6.5555555555555562</v>
      </c>
      <c r="V30" s="50">
        <f t="shared" si="8"/>
        <v>59</v>
      </c>
    </row>
    <row r="31" spans="2:23" ht="16.5" thickBot="1">
      <c r="B31" s="78"/>
      <c r="C31" s="138" t="s">
        <v>32</v>
      </c>
      <c r="D31" s="80">
        <f>F31+H31+J31+L31+N31</f>
        <v>6</v>
      </c>
      <c r="E31" s="89">
        <v>26</v>
      </c>
      <c r="F31" s="90">
        <v>2</v>
      </c>
      <c r="G31" s="91">
        <v>25</v>
      </c>
      <c r="H31" s="74">
        <v>2</v>
      </c>
      <c r="I31" s="140">
        <v>29</v>
      </c>
      <c r="J31" s="74">
        <v>2</v>
      </c>
      <c r="S31" s="77">
        <f>V31/3</f>
        <v>26.666666666666668</v>
      </c>
      <c r="T31" s="77">
        <f>S31/3</f>
        <v>8.8888888888888893</v>
      </c>
      <c r="V31" s="50">
        <f t="shared" si="8"/>
        <v>80</v>
      </c>
    </row>
    <row r="32" spans="2:23" ht="15.75">
      <c r="B32" s="78"/>
      <c r="C32" s="95"/>
      <c r="K32" s="109"/>
      <c r="L32" s="109"/>
      <c r="M32" s="109"/>
      <c r="N32" s="109"/>
      <c r="V32" s="50"/>
    </row>
    <row r="33" spans="2:21" ht="15">
      <c r="B33" s="110">
        <v>1</v>
      </c>
      <c r="C33" s="53" t="s">
        <v>32</v>
      </c>
      <c r="N33" s="94"/>
    </row>
    <row r="34" spans="2:21" ht="15">
      <c r="B34" s="78"/>
    </row>
    <row r="36" spans="2:21">
      <c r="U36" s="115"/>
    </row>
  </sheetData>
  <sheetProtection selectLockedCells="1" selectUnlockedCells="1"/>
  <mergeCells count="27">
    <mergeCell ref="Y2:Y3"/>
    <mergeCell ref="AA2:AA3"/>
    <mergeCell ref="AB2:AB3"/>
    <mergeCell ref="S12:S14"/>
    <mergeCell ref="T12:T14"/>
    <mergeCell ref="P2:P3"/>
    <mergeCell ref="Q2:Q3"/>
    <mergeCell ref="R2:R3"/>
    <mergeCell ref="V2:V3"/>
    <mergeCell ref="W2:W3"/>
    <mergeCell ref="X2:X3"/>
    <mergeCell ref="J2:J3"/>
    <mergeCell ref="K2:K3"/>
    <mergeCell ref="L2:L3"/>
    <mergeCell ref="M2:M3"/>
    <mergeCell ref="N2:N3"/>
    <mergeCell ref="O2:O3"/>
    <mergeCell ref="S1:S3"/>
    <mergeCell ref="T1:T3"/>
    <mergeCell ref="B2:B3"/>
    <mergeCell ref="C2:C3"/>
    <mergeCell ref="D2:D3"/>
    <mergeCell ref="E2:E3"/>
    <mergeCell ref="F2:F3"/>
    <mergeCell ref="G2:G3"/>
    <mergeCell ref="H2:H3"/>
    <mergeCell ref="I2:I3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44"/>
  <sheetViews>
    <sheetView workbookViewId="0"/>
  </sheetViews>
  <sheetFormatPr defaultColWidth="11.5703125" defaultRowHeight="12.75"/>
  <cols>
    <col min="1" max="1" width="5.42578125" style="49" customWidth="1"/>
    <col min="2" max="2" width="8.140625" style="49" customWidth="1"/>
    <col min="3" max="3" width="29.7109375" style="49" customWidth="1"/>
    <col min="4" max="4" width="8.5703125" style="49" customWidth="1"/>
    <col min="5" max="18" width="6.28515625" style="49" customWidth="1"/>
    <col min="19" max="19" width="13.7109375" style="49" customWidth="1"/>
    <col min="20" max="20" width="14" style="49" customWidth="1"/>
    <col min="21" max="21" width="6.28515625" style="49" customWidth="1"/>
    <col min="22" max="22" width="7.140625" style="49" customWidth="1"/>
    <col min="23" max="23" width="32.28515625" style="49" customWidth="1"/>
    <col min="24" max="24" width="14.140625" style="49" customWidth="1"/>
    <col min="25" max="25" width="14.28515625" style="49" customWidth="1"/>
    <col min="26" max="26" width="4" style="49" bestFit="1" customWidth="1"/>
    <col min="27" max="27" width="14.140625" style="49" customWidth="1"/>
    <col min="28" max="28" width="14.28515625" style="49" customWidth="1"/>
    <col min="29" max="29" width="6.28515625" style="49" bestFit="1" customWidth="1"/>
    <col min="30" max="30" width="4" style="49" bestFit="1" customWidth="1"/>
    <col min="31" max="31" width="6.28515625" style="49" bestFit="1" customWidth="1"/>
    <col min="32" max="32" width="4" style="49" bestFit="1" customWidth="1"/>
    <col min="33" max="33" width="6.28515625" style="49" bestFit="1" customWidth="1"/>
    <col min="34" max="34" width="4" style="49" bestFit="1" customWidth="1"/>
    <col min="35" max="16384" width="11.5703125" style="49"/>
  </cols>
  <sheetData>
    <row r="1" spans="1:38">
      <c r="B1" s="49" t="s">
        <v>78</v>
      </c>
      <c r="S1" s="122" t="s">
        <v>79</v>
      </c>
      <c r="T1" s="116" t="s">
        <v>80</v>
      </c>
      <c r="V1" s="49" t="s">
        <v>81</v>
      </c>
      <c r="AA1" s="49" t="s">
        <v>82</v>
      </c>
    </row>
    <row r="2" spans="1:38" ht="12.75" customHeight="1">
      <c r="B2" s="121" t="s">
        <v>0</v>
      </c>
      <c r="C2" s="121" t="s">
        <v>1</v>
      </c>
      <c r="D2" s="121" t="s">
        <v>2</v>
      </c>
      <c r="E2" s="126" t="s">
        <v>3</v>
      </c>
      <c r="F2" s="128" t="s">
        <v>4</v>
      </c>
      <c r="G2" s="120">
        <v>1</v>
      </c>
      <c r="H2" s="120">
        <v>2</v>
      </c>
      <c r="I2" s="120">
        <v>3</v>
      </c>
      <c r="J2" s="120">
        <v>4</v>
      </c>
      <c r="K2" s="120">
        <v>5</v>
      </c>
      <c r="L2" s="120">
        <v>6</v>
      </c>
      <c r="M2" s="120">
        <v>7</v>
      </c>
      <c r="N2" s="120">
        <v>8</v>
      </c>
      <c r="O2" s="120">
        <v>9</v>
      </c>
      <c r="P2" s="120">
        <v>10</v>
      </c>
      <c r="Q2" s="120">
        <v>11</v>
      </c>
      <c r="R2" s="120">
        <v>12</v>
      </c>
      <c r="S2" s="123"/>
      <c r="T2" s="125"/>
      <c r="U2" s="50"/>
      <c r="V2" s="121" t="s">
        <v>0</v>
      </c>
      <c r="W2" s="120" t="s">
        <v>1</v>
      </c>
      <c r="X2" s="116" t="s">
        <v>79</v>
      </c>
      <c r="Y2" s="116" t="s">
        <v>80</v>
      </c>
      <c r="Z2" s="50"/>
      <c r="AA2" s="116" t="s">
        <v>79</v>
      </c>
      <c r="AB2" s="116" t="s">
        <v>80</v>
      </c>
      <c r="AC2" s="50"/>
      <c r="AD2" s="50"/>
      <c r="AE2" s="50"/>
      <c r="AF2" s="50"/>
      <c r="AG2" s="50"/>
      <c r="AH2" s="50"/>
    </row>
    <row r="3" spans="1:38" ht="15.75">
      <c r="B3" s="121"/>
      <c r="C3" s="121"/>
      <c r="D3" s="121"/>
      <c r="E3" s="127"/>
      <c r="F3" s="128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4"/>
      <c r="T3" s="117"/>
      <c r="U3" s="50"/>
      <c r="V3" s="121"/>
      <c r="W3" s="120"/>
      <c r="X3" s="117"/>
      <c r="Y3" s="117"/>
      <c r="Z3" s="50"/>
      <c r="AA3" s="117"/>
      <c r="AB3" s="117"/>
      <c r="AC3" s="50"/>
      <c r="AD3" s="50"/>
      <c r="AE3" s="50"/>
      <c r="AF3" s="50"/>
      <c r="AG3" s="50"/>
      <c r="AH3" s="50"/>
      <c r="AI3" s="50"/>
      <c r="AJ3" s="50"/>
      <c r="AK3" s="50"/>
      <c r="AL3" s="50"/>
    </row>
    <row r="4" spans="1:38" ht="19.899999999999999" customHeight="1">
      <c r="A4" s="51">
        <v>3</v>
      </c>
      <c r="B4" s="52">
        <v>1</v>
      </c>
      <c r="C4" s="53" t="s">
        <v>32</v>
      </c>
      <c r="D4" s="52" t="s">
        <v>5</v>
      </c>
      <c r="E4" s="54" t="s">
        <v>6</v>
      </c>
      <c r="F4" s="55">
        <v>329</v>
      </c>
      <c r="G4" s="56">
        <v>27</v>
      </c>
      <c r="H4" s="56">
        <v>28</v>
      </c>
      <c r="I4" s="56">
        <v>27</v>
      </c>
      <c r="J4" s="56">
        <v>26</v>
      </c>
      <c r="K4" s="57">
        <v>29</v>
      </c>
      <c r="L4" s="57">
        <v>27</v>
      </c>
      <c r="M4" s="57">
        <v>30</v>
      </c>
      <c r="N4" s="57">
        <v>27</v>
      </c>
      <c r="O4" s="56">
        <v>29</v>
      </c>
      <c r="P4" s="57">
        <v>29</v>
      </c>
      <c r="Q4" s="56">
        <v>25</v>
      </c>
      <c r="R4" s="56">
        <v>25</v>
      </c>
      <c r="S4" s="58">
        <v>27.416666666666668</v>
      </c>
      <c r="T4" s="58">
        <v>9.1388888888888893</v>
      </c>
      <c r="U4" s="50"/>
      <c r="V4" s="52">
        <v>1</v>
      </c>
      <c r="W4" s="53" t="str">
        <f>C41</f>
        <v>Paweł Kikel</v>
      </c>
      <c r="X4" s="59">
        <f>V39/3</f>
        <v>27.666666666666668</v>
      </c>
      <c r="Y4" s="59">
        <f t="shared" ref="Y4:Y12" si="0">X4/3</f>
        <v>9.2222222222222232</v>
      </c>
      <c r="Z4" s="50"/>
      <c r="AA4" s="59">
        <f>(F4+V39)/15</f>
        <v>27.466666666666665</v>
      </c>
      <c r="AB4" s="59">
        <f t="shared" ref="AB4:AB12" si="1">AA4/3</f>
        <v>9.155555555555555</v>
      </c>
      <c r="AC4" s="50"/>
      <c r="AD4" s="50"/>
      <c r="AE4" s="50"/>
      <c r="AF4" s="50"/>
      <c r="AG4" s="50"/>
      <c r="AH4" s="50"/>
      <c r="AI4" s="50"/>
      <c r="AJ4" s="50"/>
      <c r="AK4" s="50"/>
      <c r="AL4" s="50"/>
    </row>
    <row r="5" spans="1:38" ht="19.899999999999999" customHeight="1">
      <c r="A5" s="51">
        <v>1</v>
      </c>
      <c r="B5" s="52">
        <v>2</v>
      </c>
      <c r="C5" s="53" t="s">
        <v>29</v>
      </c>
      <c r="D5" s="52" t="s">
        <v>5</v>
      </c>
      <c r="E5" s="54" t="s">
        <v>9</v>
      </c>
      <c r="F5" s="55">
        <v>265</v>
      </c>
      <c r="G5" s="60">
        <v>23</v>
      </c>
      <c r="H5" s="60">
        <v>24</v>
      </c>
      <c r="I5" s="60">
        <v>25</v>
      </c>
      <c r="J5" s="60">
        <v>16</v>
      </c>
      <c r="K5" s="61">
        <v>26</v>
      </c>
      <c r="L5" s="61">
        <v>9</v>
      </c>
      <c r="M5" s="61">
        <v>24</v>
      </c>
      <c r="N5" s="61">
        <v>23</v>
      </c>
      <c r="O5" s="61">
        <v>23</v>
      </c>
      <c r="P5" s="61">
        <v>23</v>
      </c>
      <c r="Q5" s="61">
        <v>27</v>
      </c>
      <c r="R5" s="61">
        <v>22</v>
      </c>
      <c r="S5" s="59">
        <v>22.083333333333332</v>
      </c>
      <c r="T5" s="59">
        <v>7.3611111111111107</v>
      </c>
      <c r="U5" s="50"/>
      <c r="V5" s="52">
        <v>2</v>
      </c>
      <c r="W5" s="53" t="str">
        <f>C38</f>
        <v>Radosław "Shogun" Wiśniewski</v>
      </c>
      <c r="X5" s="62">
        <f>(V38+V36)/8</f>
        <v>18.875</v>
      </c>
      <c r="Y5" s="62">
        <f t="shared" si="0"/>
        <v>6.291666666666667</v>
      </c>
      <c r="Z5" s="50"/>
      <c r="AA5" s="62">
        <f>(F5+V38+V36)/20</f>
        <v>20.8</v>
      </c>
      <c r="AB5" s="62">
        <f t="shared" si="1"/>
        <v>6.9333333333333336</v>
      </c>
      <c r="AC5" s="50"/>
      <c r="AD5" s="50"/>
      <c r="AE5" s="50"/>
      <c r="AF5" s="50"/>
      <c r="AG5" s="50"/>
      <c r="AH5" s="50"/>
      <c r="AI5" s="50"/>
      <c r="AJ5" s="50"/>
      <c r="AK5" s="50"/>
      <c r="AL5" s="50"/>
    </row>
    <row r="6" spans="1:38" ht="19.899999999999999" customHeight="1">
      <c r="A6" s="51">
        <v>1</v>
      </c>
      <c r="B6" s="52">
        <v>3</v>
      </c>
      <c r="C6" s="53" t="s">
        <v>31</v>
      </c>
      <c r="D6" s="52" t="s">
        <v>5</v>
      </c>
      <c r="E6" s="54" t="s">
        <v>9</v>
      </c>
      <c r="F6" s="55">
        <v>262</v>
      </c>
      <c r="G6" s="56">
        <v>26</v>
      </c>
      <c r="H6" s="56">
        <v>17</v>
      </c>
      <c r="I6" s="56">
        <v>17</v>
      </c>
      <c r="J6" s="56">
        <v>24</v>
      </c>
      <c r="K6" s="57">
        <v>16</v>
      </c>
      <c r="L6" s="57">
        <v>21</v>
      </c>
      <c r="M6" s="57">
        <v>24</v>
      </c>
      <c r="N6" s="57">
        <v>25</v>
      </c>
      <c r="O6" s="56">
        <v>18</v>
      </c>
      <c r="P6" s="57">
        <v>25</v>
      </c>
      <c r="Q6" s="57">
        <v>23</v>
      </c>
      <c r="R6" s="57">
        <v>26</v>
      </c>
      <c r="S6" s="62">
        <v>21.833333333333332</v>
      </c>
      <c r="T6" s="62">
        <v>7.2777777777777777</v>
      </c>
      <c r="U6" s="50"/>
      <c r="V6" s="52">
        <v>3</v>
      </c>
      <c r="W6" s="53" t="str">
        <f>C35</f>
        <v>Kostiantyn Fedotov</v>
      </c>
      <c r="X6" s="59">
        <f>(V33+V35)/10</f>
        <v>21.6</v>
      </c>
      <c r="Y6" s="59">
        <f t="shared" si="0"/>
        <v>7.2</v>
      </c>
      <c r="Z6" s="50"/>
      <c r="AA6" s="59">
        <f>(F6+V33+V35)/22</f>
        <v>21.727272727272727</v>
      </c>
      <c r="AB6" s="59">
        <f t="shared" si="1"/>
        <v>7.2424242424242422</v>
      </c>
      <c r="AC6" s="50"/>
      <c r="AD6" s="50"/>
      <c r="AE6" s="50"/>
      <c r="AF6" s="50"/>
      <c r="AG6" s="50"/>
      <c r="AH6" s="50"/>
      <c r="AI6" s="50"/>
      <c r="AJ6" s="50"/>
      <c r="AK6" s="50"/>
      <c r="AL6" s="50"/>
    </row>
    <row r="7" spans="1:38" ht="19.899999999999999" customHeight="1">
      <c r="A7" s="51">
        <v>1</v>
      </c>
      <c r="B7" s="52">
        <v>4</v>
      </c>
      <c r="C7" s="53" t="s">
        <v>10</v>
      </c>
      <c r="D7" s="52" t="s">
        <v>5</v>
      </c>
      <c r="E7" s="54" t="s">
        <v>9</v>
      </c>
      <c r="F7" s="55">
        <v>252</v>
      </c>
      <c r="G7" s="63">
        <v>27</v>
      </c>
      <c r="H7" s="63">
        <v>23</v>
      </c>
      <c r="I7" s="60">
        <v>16</v>
      </c>
      <c r="J7" s="63">
        <v>16</v>
      </c>
      <c r="K7" s="61">
        <v>16</v>
      </c>
      <c r="L7" s="61">
        <v>17</v>
      </c>
      <c r="M7" s="61">
        <v>20</v>
      </c>
      <c r="N7" s="61">
        <v>24</v>
      </c>
      <c r="O7" s="61">
        <v>29</v>
      </c>
      <c r="P7" s="61">
        <v>14</v>
      </c>
      <c r="Q7" s="61">
        <v>24</v>
      </c>
      <c r="R7" s="61">
        <v>26</v>
      </c>
      <c r="S7" s="59">
        <v>21</v>
      </c>
      <c r="T7" s="59">
        <v>7</v>
      </c>
      <c r="U7" s="50"/>
      <c r="V7" s="52">
        <v>4</v>
      </c>
      <c r="W7" s="53" t="str">
        <f>C32</f>
        <v>Robert "Gata" Piechota</v>
      </c>
      <c r="X7" s="58">
        <f>(V30+V32)/9</f>
        <v>21.666666666666668</v>
      </c>
      <c r="Y7" s="58">
        <f t="shared" si="0"/>
        <v>7.2222222222222223</v>
      </c>
      <c r="Z7" s="50"/>
      <c r="AA7" s="58">
        <f>(F7+V30+V32)/21</f>
        <v>21.285714285714285</v>
      </c>
      <c r="AB7" s="58">
        <f t="shared" si="1"/>
        <v>7.0952380952380949</v>
      </c>
      <c r="AC7" s="50"/>
      <c r="AD7" s="50"/>
      <c r="AE7" s="50"/>
      <c r="AF7" s="50"/>
      <c r="AG7" s="50"/>
      <c r="AH7" s="50"/>
      <c r="AI7" s="50"/>
      <c r="AJ7" s="50"/>
      <c r="AK7" s="50"/>
      <c r="AL7" s="50"/>
    </row>
    <row r="8" spans="1:38" ht="19.899999999999999" customHeight="1">
      <c r="A8" s="51">
        <v>1</v>
      </c>
      <c r="B8" s="52">
        <v>5</v>
      </c>
      <c r="C8" s="53" t="s">
        <v>30</v>
      </c>
      <c r="D8" s="52" t="s">
        <v>5</v>
      </c>
      <c r="E8" s="54" t="s">
        <v>9</v>
      </c>
      <c r="F8" s="55">
        <v>238</v>
      </c>
      <c r="G8" s="56">
        <v>14</v>
      </c>
      <c r="H8" s="56">
        <v>25</v>
      </c>
      <c r="I8" s="56">
        <v>15</v>
      </c>
      <c r="J8" s="56">
        <v>9</v>
      </c>
      <c r="K8" s="56">
        <v>25</v>
      </c>
      <c r="L8" s="56">
        <v>26</v>
      </c>
      <c r="M8" s="56">
        <v>22</v>
      </c>
      <c r="N8" s="56">
        <v>16</v>
      </c>
      <c r="O8" s="56">
        <v>22</v>
      </c>
      <c r="P8" s="56">
        <v>25</v>
      </c>
      <c r="Q8" s="56">
        <v>13</v>
      </c>
      <c r="R8" s="56">
        <v>26</v>
      </c>
      <c r="S8" s="58">
        <v>19.833333333333332</v>
      </c>
      <c r="T8" s="58">
        <v>6.6111111111111107</v>
      </c>
      <c r="U8" s="50"/>
      <c r="V8" s="52">
        <v>5</v>
      </c>
      <c r="W8" s="53" t="str">
        <f>C29</f>
        <v>Robert "Stanley" Stańczyk</v>
      </c>
      <c r="X8" s="59">
        <f>(V27+V29)/8</f>
        <v>20.625</v>
      </c>
      <c r="Y8" s="59">
        <f t="shared" si="0"/>
        <v>6.875</v>
      </c>
      <c r="Z8" s="50"/>
      <c r="AA8" s="59">
        <f>(F8+V27+V29)/20</f>
        <v>20.149999999999999</v>
      </c>
      <c r="AB8" s="59">
        <f t="shared" si="1"/>
        <v>6.7166666666666659</v>
      </c>
      <c r="AC8" s="50"/>
      <c r="AD8" s="50"/>
      <c r="AE8" s="50"/>
      <c r="AF8" s="50"/>
      <c r="AG8" s="50"/>
      <c r="AH8" s="50"/>
      <c r="AI8" s="50"/>
      <c r="AJ8" s="50"/>
      <c r="AK8" s="50"/>
      <c r="AL8" s="50"/>
    </row>
    <row r="9" spans="1:38" ht="19.899999999999999" customHeight="1">
      <c r="B9" s="52">
        <v>6</v>
      </c>
      <c r="C9" s="53" t="s">
        <v>46</v>
      </c>
      <c r="D9" s="52" t="s">
        <v>5</v>
      </c>
      <c r="E9" s="54" t="s">
        <v>9</v>
      </c>
      <c r="F9" s="55">
        <v>222</v>
      </c>
      <c r="G9" s="60">
        <v>20</v>
      </c>
      <c r="H9" s="60">
        <v>10</v>
      </c>
      <c r="I9" s="60">
        <v>13</v>
      </c>
      <c r="J9" s="60">
        <v>22</v>
      </c>
      <c r="K9" s="63">
        <v>26</v>
      </c>
      <c r="L9" s="63">
        <v>24</v>
      </c>
      <c r="M9" s="63">
        <v>14</v>
      </c>
      <c r="N9" s="63">
        <v>20</v>
      </c>
      <c r="O9" s="60">
        <v>21</v>
      </c>
      <c r="P9" s="63">
        <v>14</v>
      </c>
      <c r="Q9" s="63">
        <v>14</v>
      </c>
      <c r="R9" s="63">
        <v>24</v>
      </c>
      <c r="S9" s="64">
        <v>18.5</v>
      </c>
      <c r="T9" s="64">
        <v>6.166666666666667</v>
      </c>
      <c r="U9" s="50"/>
      <c r="V9" s="52">
        <v>6</v>
      </c>
      <c r="W9" s="53" t="str">
        <f>C26</f>
        <v>Mateusz Jezierski</v>
      </c>
      <c r="X9" s="62">
        <f>(V24+V26)/8</f>
        <v>19.375</v>
      </c>
      <c r="Y9" s="62">
        <f t="shared" si="0"/>
        <v>6.458333333333333</v>
      </c>
      <c r="Z9" s="50"/>
      <c r="AA9" s="62">
        <f>(F9+V24+V26)/20</f>
        <v>18.850000000000001</v>
      </c>
      <c r="AB9" s="62">
        <f t="shared" si="1"/>
        <v>6.2833333333333341</v>
      </c>
      <c r="AC9" s="50"/>
      <c r="AD9" s="50"/>
      <c r="AE9" s="50"/>
      <c r="AF9" s="50"/>
      <c r="AG9" s="50"/>
      <c r="AH9" s="50"/>
      <c r="AI9" s="50"/>
      <c r="AJ9" s="50"/>
      <c r="AK9" s="50"/>
      <c r="AL9" s="50"/>
    </row>
    <row r="10" spans="1:38" ht="19.899999999999999" customHeight="1">
      <c r="A10" s="51">
        <v>1</v>
      </c>
      <c r="B10" s="52">
        <v>7</v>
      </c>
      <c r="C10" s="65" t="s">
        <v>22</v>
      </c>
      <c r="D10" s="52" t="s">
        <v>5</v>
      </c>
      <c r="E10" s="54" t="s">
        <v>9</v>
      </c>
      <c r="F10" s="55">
        <v>221</v>
      </c>
      <c r="G10" s="57">
        <v>15</v>
      </c>
      <c r="H10" s="57">
        <v>22</v>
      </c>
      <c r="I10" s="56">
        <v>15</v>
      </c>
      <c r="J10" s="57">
        <v>14</v>
      </c>
      <c r="K10" s="57">
        <v>23</v>
      </c>
      <c r="L10" s="57">
        <v>15</v>
      </c>
      <c r="M10" s="57">
        <v>27</v>
      </c>
      <c r="N10" s="57">
        <v>9</v>
      </c>
      <c r="O10" s="56">
        <v>21</v>
      </c>
      <c r="P10" s="57">
        <v>21</v>
      </c>
      <c r="Q10" s="57">
        <v>25</v>
      </c>
      <c r="R10" s="57">
        <v>14</v>
      </c>
      <c r="S10" s="62">
        <v>18.416666666666668</v>
      </c>
      <c r="T10" s="62">
        <v>6.1388888888888893</v>
      </c>
      <c r="U10" s="50"/>
      <c r="V10" s="52">
        <v>7</v>
      </c>
      <c r="W10" s="53" t="str">
        <f>C23</f>
        <v>Krzysztof "FAZIK" Brzeziński</v>
      </c>
      <c r="X10" s="59">
        <f>(V20+V18+V23)/12</f>
        <v>19.833333333333332</v>
      </c>
      <c r="Y10" s="59">
        <f t="shared" si="0"/>
        <v>6.6111111111111107</v>
      </c>
      <c r="Z10" s="50"/>
      <c r="AA10" s="59">
        <f>(F11+V20+V18+V23)/24</f>
        <v>18.041666666666668</v>
      </c>
      <c r="AB10" s="59">
        <f t="shared" si="1"/>
        <v>6.0138888888888893</v>
      </c>
      <c r="AC10" s="50"/>
      <c r="AD10" s="50"/>
      <c r="AE10" s="50"/>
      <c r="AF10" s="50"/>
      <c r="AG10" s="50"/>
      <c r="AH10" s="50"/>
      <c r="AI10" s="50"/>
      <c r="AJ10" s="50"/>
      <c r="AK10" s="50"/>
      <c r="AL10" s="50"/>
    </row>
    <row r="11" spans="1:38" ht="19.899999999999999" customHeight="1">
      <c r="B11" s="52">
        <v>8</v>
      </c>
      <c r="C11" s="53" t="s">
        <v>7</v>
      </c>
      <c r="D11" s="52" t="s">
        <v>5</v>
      </c>
      <c r="E11" s="54" t="s">
        <v>9</v>
      </c>
      <c r="F11" s="55">
        <v>195</v>
      </c>
      <c r="G11" s="60">
        <v>7</v>
      </c>
      <c r="H11" s="60">
        <v>18</v>
      </c>
      <c r="I11" s="60">
        <v>13</v>
      </c>
      <c r="J11" s="60">
        <v>15</v>
      </c>
      <c r="K11" s="61">
        <v>24</v>
      </c>
      <c r="L11" s="61">
        <v>27</v>
      </c>
      <c r="M11" s="61">
        <v>13</v>
      </c>
      <c r="N11" s="61">
        <v>13</v>
      </c>
      <c r="O11" s="61">
        <v>23</v>
      </c>
      <c r="P11" s="61">
        <v>21</v>
      </c>
      <c r="Q11" s="61">
        <v>12</v>
      </c>
      <c r="R11" s="61">
        <v>9</v>
      </c>
      <c r="S11" s="59">
        <v>16.25</v>
      </c>
      <c r="T11" s="59">
        <v>5.416666666666667</v>
      </c>
      <c r="U11" s="50"/>
      <c r="V11" s="52">
        <v>8</v>
      </c>
      <c r="W11" s="53" t="str">
        <f>C21</f>
        <v>Leszek "Haris" Jęczkowski</v>
      </c>
      <c r="X11" s="62">
        <f>(V21)/5</f>
        <v>12.8</v>
      </c>
      <c r="Y11" s="62">
        <f t="shared" si="0"/>
        <v>4.2666666666666666</v>
      </c>
      <c r="Z11" s="50"/>
      <c r="AA11" s="62">
        <f>(F10+V21)/17</f>
        <v>16.764705882352942</v>
      </c>
      <c r="AB11" s="62">
        <f t="shared" si="1"/>
        <v>5.5882352941176476</v>
      </c>
      <c r="AC11" s="50"/>
      <c r="AD11" s="50"/>
      <c r="AE11" s="50"/>
      <c r="AF11" s="50"/>
      <c r="AG11" s="50"/>
      <c r="AH11" s="50"/>
      <c r="AI11" s="50"/>
      <c r="AJ11" s="50"/>
      <c r="AK11" s="50"/>
      <c r="AL11" s="50"/>
    </row>
    <row r="12" spans="1:38" ht="19.899999999999999" customHeight="1">
      <c r="B12" s="52">
        <v>9</v>
      </c>
      <c r="C12" s="53" t="s">
        <v>23</v>
      </c>
      <c r="D12" s="52" t="s">
        <v>5</v>
      </c>
      <c r="E12" s="54" t="s">
        <v>8</v>
      </c>
      <c r="F12" s="55">
        <v>194</v>
      </c>
      <c r="G12" s="57">
        <v>17</v>
      </c>
      <c r="H12" s="57">
        <v>6</v>
      </c>
      <c r="I12" s="56">
        <v>17</v>
      </c>
      <c r="J12" s="57">
        <v>15</v>
      </c>
      <c r="K12" s="56">
        <v>18</v>
      </c>
      <c r="L12" s="56">
        <v>24</v>
      </c>
      <c r="M12" s="56">
        <v>18</v>
      </c>
      <c r="N12" s="56">
        <v>22</v>
      </c>
      <c r="O12" s="56">
        <v>16</v>
      </c>
      <c r="P12" s="56">
        <v>17</v>
      </c>
      <c r="Q12" s="56">
        <v>0</v>
      </c>
      <c r="R12" s="56">
        <v>24</v>
      </c>
      <c r="S12" s="58">
        <v>16.166666666666668</v>
      </c>
      <c r="T12" s="58">
        <v>5.3888888888888893</v>
      </c>
      <c r="U12" s="50"/>
      <c r="V12" s="52">
        <v>9</v>
      </c>
      <c r="W12" s="53" t="str">
        <f>C17</f>
        <v>Dorota Janiszewska</v>
      </c>
      <c r="X12" s="59">
        <f>(V17)/3</f>
        <v>14.666666666666666</v>
      </c>
      <c r="Y12" s="59">
        <f t="shared" si="0"/>
        <v>4.8888888888888884</v>
      </c>
      <c r="Z12" s="50"/>
      <c r="AA12" s="59">
        <f>(F12+V17)/15</f>
        <v>15.866666666666667</v>
      </c>
      <c r="AB12" s="59">
        <f t="shared" si="1"/>
        <v>5.2888888888888888</v>
      </c>
      <c r="AC12" s="50"/>
      <c r="AD12" s="50"/>
      <c r="AE12" s="50"/>
      <c r="AF12" s="50"/>
      <c r="AG12" s="50"/>
      <c r="AH12" s="50"/>
      <c r="AI12" s="50"/>
      <c r="AJ12" s="50"/>
      <c r="AK12" s="50"/>
      <c r="AL12" s="50"/>
    </row>
    <row r="13" spans="1:38" s="50" customFormat="1" ht="13.9" customHeight="1"/>
    <row r="14" spans="1:38" s="50" customFormat="1" ht="13.9" customHeight="1">
      <c r="S14" s="118" t="s">
        <v>79</v>
      </c>
      <c r="T14" s="118" t="s">
        <v>83</v>
      </c>
    </row>
    <row r="15" spans="1:38" s="50" customFormat="1" ht="13.9" customHeight="1">
      <c r="B15" s="50" t="s">
        <v>89</v>
      </c>
      <c r="S15" s="118"/>
      <c r="T15" s="118"/>
      <c r="V15" s="66" t="s">
        <v>84</v>
      </c>
    </row>
    <row r="16" spans="1:38" s="50" customFormat="1" ht="13.9" customHeight="1" thickBot="1">
      <c r="B16" s="67" t="s">
        <v>0</v>
      </c>
      <c r="C16" s="67" t="s">
        <v>1</v>
      </c>
      <c r="D16" s="67" t="s">
        <v>85</v>
      </c>
      <c r="E16" s="68" t="s">
        <v>86</v>
      </c>
      <c r="F16" s="68" t="s">
        <v>87</v>
      </c>
      <c r="G16" s="68" t="s">
        <v>86</v>
      </c>
      <c r="H16" s="68" t="s">
        <v>87</v>
      </c>
      <c r="I16" s="68" t="s">
        <v>86</v>
      </c>
      <c r="J16" s="68" t="s">
        <v>87</v>
      </c>
      <c r="K16" s="68" t="s">
        <v>86</v>
      </c>
      <c r="L16" s="68" t="s">
        <v>87</v>
      </c>
      <c r="M16" s="68" t="s">
        <v>86</v>
      </c>
      <c r="N16" s="68" t="s">
        <v>87</v>
      </c>
      <c r="O16" s="69" t="s">
        <v>88</v>
      </c>
      <c r="S16" s="119"/>
      <c r="T16" s="119"/>
      <c r="V16" s="66"/>
    </row>
    <row r="17" spans="2:23" s="50" customFormat="1" ht="13.9" customHeight="1">
      <c r="B17" s="70">
        <v>9</v>
      </c>
      <c r="C17" s="71" t="s">
        <v>23</v>
      </c>
      <c r="D17" s="72">
        <f>F17+H17+J17+L17+N17</f>
        <v>0</v>
      </c>
      <c r="E17" s="73">
        <v>6</v>
      </c>
      <c r="F17" s="74">
        <v>0</v>
      </c>
      <c r="G17" s="75">
        <v>14</v>
      </c>
      <c r="H17" s="74">
        <v>0</v>
      </c>
      <c r="I17" s="75">
        <v>24</v>
      </c>
      <c r="J17" s="74">
        <v>0</v>
      </c>
      <c r="K17" s="76"/>
      <c r="L17" s="76"/>
      <c r="M17" s="76"/>
      <c r="N17" s="76"/>
      <c r="O17" s="76"/>
      <c r="S17" s="77">
        <f>V17/3</f>
        <v>14.666666666666666</v>
      </c>
      <c r="T17" s="77">
        <f>S17/3</f>
        <v>4.8888888888888884</v>
      </c>
      <c r="V17" s="50">
        <f>E17+G17+I17+K17+M17</f>
        <v>44</v>
      </c>
    </row>
    <row r="18" spans="2:23" s="50" customFormat="1" ht="13.9" customHeight="1" thickBot="1">
      <c r="B18" s="78"/>
      <c r="C18" s="79" t="s">
        <v>7</v>
      </c>
      <c r="D18" s="80">
        <f>F18+H18+J18+L18+N18</f>
        <v>6</v>
      </c>
      <c r="E18" s="73">
        <v>20</v>
      </c>
      <c r="F18" s="74">
        <v>2</v>
      </c>
      <c r="G18" s="75">
        <v>19</v>
      </c>
      <c r="H18" s="74">
        <v>2</v>
      </c>
      <c r="I18" s="75">
        <v>26</v>
      </c>
      <c r="J18" s="74">
        <v>2</v>
      </c>
      <c r="K18" s="76"/>
      <c r="L18" s="76"/>
      <c r="M18" s="76"/>
      <c r="N18" s="76"/>
      <c r="O18" s="76"/>
      <c r="S18" s="77">
        <f>V18/3</f>
        <v>21.666666666666668</v>
      </c>
      <c r="T18" s="77">
        <f>S18/3</f>
        <v>7.2222222222222223</v>
      </c>
      <c r="V18" s="50">
        <f t="shared" ref="V18:V39" si="2">E18+G18+I18+K18+M18</f>
        <v>65</v>
      </c>
      <c r="W18" s="81"/>
    </row>
    <row r="19" spans="2:23" s="50" customFormat="1" ht="13.9" customHeight="1" thickBot="1">
      <c r="B19" s="78"/>
      <c r="C19" s="82"/>
      <c r="D19" s="83"/>
      <c r="E19" s="84"/>
      <c r="F19" s="84"/>
      <c r="G19" s="84"/>
      <c r="H19" s="84"/>
      <c r="I19" s="84"/>
      <c r="J19" s="84"/>
      <c r="K19" s="76"/>
      <c r="L19" s="76"/>
      <c r="M19" s="76"/>
      <c r="N19" s="76"/>
      <c r="S19" s="85"/>
      <c r="T19" s="85"/>
      <c r="W19" s="81"/>
    </row>
    <row r="20" spans="2:23" s="50" customFormat="1" ht="13.9" customHeight="1" thickBot="1">
      <c r="B20" s="78"/>
      <c r="C20" s="79" t="s">
        <v>7</v>
      </c>
      <c r="D20" s="86">
        <f>F20+H20+J20+L20+N20</f>
        <v>7</v>
      </c>
      <c r="E20" s="73">
        <v>16</v>
      </c>
      <c r="F20" s="74">
        <v>0</v>
      </c>
      <c r="G20" s="75">
        <v>15</v>
      </c>
      <c r="H20" s="74">
        <v>2</v>
      </c>
      <c r="I20" s="75">
        <v>24</v>
      </c>
      <c r="J20" s="74">
        <v>1</v>
      </c>
      <c r="K20" s="75">
        <v>15</v>
      </c>
      <c r="L20" s="74">
        <v>2</v>
      </c>
      <c r="M20" s="75">
        <v>22</v>
      </c>
      <c r="N20" s="74">
        <v>2</v>
      </c>
      <c r="S20" s="77">
        <f>V20/5</f>
        <v>18.399999999999999</v>
      </c>
      <c r="T20" s="77">
        <f>S20/3</f>
        <v>6.1333333333333329</v>
      </c>
      <c r="V20" s="50">
        <f t="shared" si="2"/>
        <v>92</v>
      </c>
    </row>
    <row r="21" spans="2:23" s="50" customFormat="1" ht="13.9" customHeight="1" thickBot="1">
      <c r="B21" s="70">
        <v>8</v>
      </c>
      <c r="C21" s="71" t="s">
        <v>22</v>
      </c>
      <c r="D21" s="87">
        <f>F21+H21+J21+L21+N21</f>
        <v>4</v>
      </c>
      <c r="E21" s="73">
        <v>20</v>
      </c>
      <c r="F21" s="74">
        <v>2</v>
      </c>
      <c r="G21" s="75">
        <v>14</v>
      </c>
      <c r="H21" s="74">
        <v>0</v>
      </c>
      <c r="I21" s="75">
        <v>24</v>
      </c>
      <c r="J21" s="74">
        <v>1</v>
      </c>
      <c r="K21" s="75">
        <v>0</v>
      </c>
      <c r="L21" s="74">
        <v>1</v>
      </c>
      <c r="M21" s="75">
        <v>6</v>
      </c>
      <c r="N21" s="74">
        <v>0</v>
      </c>
      <c r="S21" s="77">
        <f>V21/5</f>
        <v>12.8</v>
      </c>
      <c r="T21" s="77">
        <f>S21/3</f>
        <v>4.2666666666666666</v>
      </c>
      <c r="V21" s="50">
        <f t="shared" si="2"/>
        <v>64</v>
      </c>
    </row>
    <row r="22" spans="2:23" s="50" customFormat="1" ht="13.9" customHeight="1" thickBot="1">
      <c r="B22" s="78"/>
      <c r="C22" s="82"/>
      <c r="D22" s="83"/>
      <c r="E22" s="84"/>
      <c r="F22" s="84"/>
      <c r="G22" s="84"/>
      <c r="H22" s="84"/>
      <c r="I22" s="84"/>
      <c r="J22" s="84"/>
      <c r="S22" s="85"/>
      <c r="T22" s="85"/>
    </row>
    <row r="23" spans="2:23" s="50" customFormat="1" ht="13.9" customHeight="1" thickBot="1">
      <c r="B23" s="70">
        <v>7</v>
      </c>
      <c r="C23" s="71" t="s">
        <v>7</v>
      </c>
      <c r="D23" s="86">
        <f>F23+H23+J23+L23+N23</f>
        <v>2</v>
      </c>
      <c r="E23" s="73">
        <v>26</v>
      </c>
      <c r="F23" s="74">
        <v>2</v>
      </c>
      <c r="G23" s="75">
        <v>25</v>
      </c>
      <c r="H23" s="74">
        <v>0</v>
      </c>
      <c r="I23" s="75">
        <v>15</v>
      </c>
      <c r="J23" s="74">
        <v>0</v>
      </c>
      <c r="K23" s="75">
        <v>15</v>
      </c>
      <c r="L23" s="74">
        <v>0</v>
      </c>
      <c r="S23" s="77">
        <f>V23/4</f>
        <v>20.25</v>
      </c>
      <c r="T23" s="77">
        <f>S23/3</f>
        <v>6.75</v>
      </c>
      <c r="V23" s="50">
        <f t="shared" si="2"/>
        <v>81</v>
      </c>
    </row>
    <row r="24" spans="2:23" s="50" customFormat="1" ht="13.9" customHeight="1" thickBot="1">
      <c r="C24" s="79" t="s">
        <v>46</v>
      </c>
      <c r="D24" s="87">
        <f>F24+H24+J24+L24+N24</f>
        <v>6</v>
      </c>
      <c r="E24" s="73">
        <v>25</v>
      </c>
      <c r="F24" s="74">
        <v>0</v>
      </c>
      <c r="G24" s="75">
        <v>26</v>
      </c>
      <c r="H24" s="74">
        <v>2</v>
      </c>
      <c r="I24" s="75">
        <v>16</v>
      </c>
      <c r="J24" s="74">
        <v>2</v>
      </c>
      <c r="K24" s="75">
        <v>22</v>
      </c>
      <c r="L24" s="74">
        <v>2</v>
      </c>
      <c r="S24" s="77">
        <f>V24/4</f>
        <v>22.25</v>
      </c>
      <c r="T24" s="77">
        <f>S24/3</f>
        <v>7.416666666666667</v>
      </c>
      <c r="V24" s="50">
        <f t="shared" si="2"/>
        <v>89</v>
      </c>
    </row>
    <row r="25" spans="2:23" s="50" customFormat="1" ht="13.9" customHeight="1" thickBot="1">
      <c r="B25" s="78"/>
      <c r="C25" s="82"/>
      <c r="D25" s="83"/>
      <c r="E25" s="84"/>
      <c r="F25" s="84"/>
      <c r="G25" s="84"/>
      <c r="H25" s="84"/>
      <c r="I25" s="84"/>
      <c r="J25" s="84"/>
      <c r="S25" s="85"/>
      <c r="T25" s="85"/>
    </row>
    <row r="26" spans="2:23" s="50" customFormat="1" ht="13.9" customHeight="1">
      <c r="B26" s="70">
        <v>6</v>
      </c>
      <c r="C26" s="71" t="s">
        <v>46</v>
      </c>
      <c r="D26" s="87">
        <f>F26+H26+J26+L26+N26</f>
        <v>2</v>
      </c>
      <c r="E26" s="73">
        <v>23</v>
      </c>
      <c r="F26" s="74">
        <v>2</v>
      </c>
      <c r="G26" s="75">
        <v>13</v>
      </c>
      <c r="H26" s="74">
        <v>0</v>
      </c>
      <c r="I26" s="75">
        <v>17</v>
      </c>
      <c r="J26" s="74">
        <v>0</v>
      </c>
      <c r="K26" s="75">
        <v>13</v>
      </c>
      <c r="L26" s="74">
        <v>0</v>
      </c>
      <c r="S26" s="77">
        <f>V26/4</f>
        <v>16.5</v>
      </c>
      <c r="T26" s="77">
        <f>S26/3</f>
        <v>5.5</v>
      </c>
      <c r="V26" s="50">
        <f t="shared" si="2"/>
        <v>66</v>
      </c>
    </row>
    <row r="27" spans="2:23" ht="15" customHeight="1" thickBot="1">
      <c r="B27" s="78"/>
      <c r="C27" s="88" t="s">
        <v>30</v>
      </c>
      <c r="D27" s="86">
        <f>F27+H27+J27+L27+N27</f>
        <v>6</v>
      </c>
      <c r="E27" s="73">
        <v>22</v>
      </c>
      <c r="F27" s="74">
        <v>0</v>
      </c>
      <c r="G27" s="75">
        <v>23</v>
      </c>
      <c r="H27" s="74">
        <v>2</v>
      </c>
      <c r="I27" s="75">
        <v>23</v>
      </c>
      <c r="J27" s="74">
        <v>2</v>
      </c>
      <c r="K27" s="75">
        <v>16</v>
      </c>
      <c r="L27" s="74">
        <v>2</v>
      </c>
      <c r="M27" s="50"/>
      <c r="N27" s="50"/>
      <c r="O27" s="50"/>
      <c r="P27" s="50"/>
      <c r="Q27" s="50"/>
      <c r="S27" s="77">
        <f>V27/4</f>
        <v>21</v>
      </c>
      <c r="T27" s="77">
        <f>S27/3</f>
        <v>7</v>
      </c>
      <c r="V27" s="50">
        <f t="shared" si="2"/>
        <v>84</v>
      </c>
    </row>
    <row r="28" spans="2:23" ht="16.5" thickBot="1">
      <c r="B28" s="78"/>
      <c r="C28" s="82"/>
      <c r="D28" s="83"/>
      <c r="E28" s="84"/>
      <c r="F28" s="84"/>
      <c r="G28" s="84"/>
      <c r="H28" s="84"/>
      <c r="I28" s="84"/>
      <c r="J28" s="84"/>
      <c r="K28" s="50"/>
      <c r="L28" s="50"/>
      <c r="M28" s="50"/>
      <c r="N28" s="50"/>
      <c r="O28" s="50"/>
      <c r="P28" s="50"/>
      <c r="Q28" s="50"/>
      <c r="S28" s="85"/>
      <c r="T28" s="85"/>
      <c r="V28" s="50"/>
    </row>
    <row r="29" spans="2:23" ht="15.75">
      <c r="B29" s="70">
        <v>5</v>
      </c>
      <c r="C29" s="71" t="s">
        <v>30</v>
      </c>
      <c r="D29" s="72">
        <f>F29+H29+J29+L29+N29</f>
        <v>2</v>
      </c>
      <c r="E29" s="73">
        <v>23</v>
      </c>
      <c r="F29" s="74">
        <v>0</v>
      </c>
      <c r="G29" s="75">
        <v>18</v>
      </c>
      <c r="H29" s="74">
        <v>0</v>
      </c>
      <c r="I29" s="75">
        <v>24</v>
      </c>
      <c r="J29" s="74">
        <v>2</v>
      </c>
      <c r="K29" s="75">
        <v>16</v>
      </c>
      <c r="L29" s="74">
        <v>0</v>
      </c>
      <c r="S29" s="77">
        <f>V29/4</f>
        <v>20.25</v>
      </c>
      <c r="T29" s="77">
        <f>S29/3</f>
        <v>6.75</v>
      </c>
      <c r="V29" s="50">
        <f t="shared" si="2"/>
        <v>81</v>
      </c>
    </row>
    <row r="30" spans="2:23" ht="16.5" thickBot="1">
      <c r="B30" s="78"/>
      <c r="C30" s="79" t="s">
        <v>10</v>
      </c>
      <c r="D30" s="80">
        <f>F30+H30+J30+L30+N30</f>
        <v>6</v>
      </c>
      <c r="E30" s="89">
        <v>25</v>
      </c>
      <c r="F30" s="90">
        <v>2</v>
      </c>
      <c r="G30" s="91">
        <v>24</v>
      </c>
      <c r="H30" s="74">
        <v>2</v>
      </c>
      <c r="I30" s="91">
        <v>22</v>
      </c>
      <c r="J30" s="74">
        <v>0</v>
      </c>
      <c r="K30" s="91">
        <v>26</v>
      </c>
      <c r="L30" s="92">
        <v>2</v>
      </c>
      <c r="M30" s="93"/>
      <c r="N30" s="94"/>
      <c r="S30" s="77">
        <f>V30/4</f>
        <v>24.25</v>
      </c>
      <c r="T30" s="77">
        <f>S30/3</f>
        <v>8.0833333333333339</v>
      </c>
      <c r="V30" s="50">
        <f t="shared" si="2"/>
        <v>97</v>
      </c>
    </row>
    <row r="31" spans="2:23" ht="16.5" thickBot="1">
      <c r="B31" s="78"/>
      <c r="C31" s="95"/>
      <c r="D31" s="83"/>
      <c r="E31" s="84"/>
      <c r="F31" s="84"/>
      <c r="G31" s="84"/>
      <c r="H31" s="84"/>
      <c r="I31" s="84"/>
      <c r="J31" s="84"/>
      <c r="K31" s="84"/>
      <c r="L31" s="84"/>
      <c r="M31" s="96"/>
      <c r="N31" s="96"/>
      <c r="P31" s="94"/>
      <c r="S31" s="85"/>
      <c r="T31" s="85"/>
      <c r="V31" s="50"/>
    </row>
    <row r="32" spans="2:23" ht="15.75">
      <c r="B32" s="70">
        <v>4</v>
      </c>
      <c r="C32" s="71" t="s">
        <v>10</v>
      </c>
      <c r="D32" s="72">
        <f>F32+H32+J32+L32+N32</f>
        <v>5</v>
      </c>
      <c r="E32" s="73">
        <v>21</v>
      </c>
      <c r="F32" s="74">
        <v>1</v>
      </c>
      <c r="G32" s="97">
        <v>14</v>
      </c>
      <c r="H32" s="74">
        <v>0</v>
      </c>
      <c r="I32" s="75">
        <v>26</v>
      </c>
      <c r="J32" s="74">
        <v>2</v>
      </c>
      <c r="K32" s="91">
        <v>8</v>
      </c>
      <c r="L32" s="90">
        <v>0</v>
      </c>
      <c r="M32" s="91">
        <v>29</v>
      </c>
      <c r="N32" s="90">
        <v>2</v>
      </c>
      <c r="O32" s="49">
        <v>9</v>
      </c>
      <c r="S32" s="77">
        <f>V32/5</f>
        <v>19.600000000000001</v>
      </c>
      <c r="T32" s="77">
        <f>S32/3</f>
        <v>6.5333333333333341</v>
      </c>
      <c r="V32" s="50">
        <f t="shared" si="2"/>
        <v>98</v>
      </c>
    </row>
    <row r="33" spans="2:22" ht="16.5" thickBot="1">
      <c r="C33" s="79" t="s">
        <v>31</v>
      </c>
      <c r="D33" s="80">
        <f>F33+H33+J33+L33+N33</f>
        <v>5</v>
      </c>
      <c r="E33" s="98">
        <v>21</v>
      </c>
      <c r="F33" s="99">
        <v>1</v>
      </c>
      <c r="G33" s="100">
        <v>25</v>
      </c>
      <c r="H33" s="101">
        <v>2</v>
      </c>
      <c r="I33" s="102">
        <v>24</v>
      </c>
      <c r="J33" s="101">
        <v>0</v>
      </c>
      <c r="K33" s="103">
        <v>24</v>
      </c>
      <c r="L33" s="99">
        <v>2</v>
      </c>
      <c r="M33" s="103">
        <v>13</v>
      </c>
      <c r="N33" s="99">
        <v>0</v>
      </c>
      <c r="O33" s="49">
        <v>16</v>
      </c>
      <c r="Q33" s="94"/>
      <c r="S33" s="77">
        <f>V33/5</f>
        <v>21.4</v>
      </c>
      <c r="T33" s="77">
        <f>S33/3</f>
        <v>7.1333333333333329</v>
      </c>
      <c r="V33" s="50">
        <f t="shared" si="2"/>
        <v>107</v>
      </c>
    </row>
    <row r="34" spans="2:22" ht="16.5" thickBot="1">
      <c r="B34" s="78"/>
      <c r="C34" s="95"/>
      <c r="D34" s="83"/>
      <c r="E34" s="84"/>
      <c r="F34" s="84"/>
      <c r="G34" s="84"/>
      <c r="H34" s="84"/>
      <c r="I34" s="84"/>
      <c r="J34" s="84"/>
      <c r="K34" s="104"/>
      <c r="L34" s="104"/>
      <c r="M34" s="104"/>
      <c r="N34" s="104"/>
      <c r="S34" s="85"/>
      <c r="T34" s="85"/>
      <c r="V34" s="50"/>
    </row>
    <row r="35" spans="2:22" ht="15.75">
      <c r="B35" s="70">
        <v>3</v>
      </c>
      <c r="C35" s="71" t="s">
        <v>31</v>
      </c>
      <c r="D35" s="72">
        <f>F35+H35+J35+L35+N35</f>
        <v>4</v>
      </c>
      <c r="E35" s="105">
        <v>23</v>
      </c>
      <c r="F35" s="106">
        <v>2</v>
      </c>
      <c r="G35" s="107">
        <v>24</v>
      </c>
      <c r="H35" s="108">
        <v>0</v>
      </c>
      <c r="I35" s="107">
        <v>22</v>
      </c>
      <c r="J35" s="108">
        <v>0</v>
      </c>
      <c r="K35" s="91">
        <v>25</v>
      </c>
      <c r="L35" s="74">
        <v>2</v>
      </c>
      <c r="M35" s="91">
        <v>15</v>
      </c>
      <c r="N35" s="74">
        <v>0</v>
      </c>
      <c r="S35" s="77">
        <f>V35/5</f>
        <v>21.8</v>
      </c>
      <c r="T35" s="77">
        <f>S35/3</f>
        <v>7.2666666666666666</v>
      </c>
      <c r="V35" s="50">
        <f t="shared" si="2"/>
        <v>109</v>
      </c>
    </row>
    <row r="36" spans="2:22" ht="16.5" thickBot="1">
      <c r="B36" s="78"/>
      <c r="C36" s="79" t="s">
        <v>29</v>
      </c>
      <c r="D36" s="80">
        <f>F36+H36+J36+L36+N36</f>
        <v>6</v>
      </c>
      <c r="E36" s="89">
        <v>22</v>
      </c>
      <c r="F36" s="90">
        <v>0</v>
      </c>
      <c r="G36" s="91">
        <v>25</v>
      </c>
      <c r="H36" s="74">
        <v>2</v>
      </c>
      <c r="I36" s="91">
        <v>23</v>
      </c>
      <c r="J36" s="74">
        <v>2</v>
      </c>
      <c r="K36" s="91">
        <v>23</v>
      </c>
      <c r="L36" s="74">
        <v>0</v>
      </c>
      <c r="M36" s="91">
        <v>24</v>
      </c>
      <c r="N36" s="74">
        <v>2</v>
      </c>
      <c r="S36" s="77">
        <f>V36/5</f>
        <v>23.4</v>
      </c>
      <c r="T36" s="77">
        <f>S36/3</f>
        <v>7.8</v>
      </c>
      <c r="V36" s="50">
        <f t="shared" si="2"/>
        <v>117</v>
      </c>
    </row>
    <row r="37" spans="2:22" ht="16.5" thickBot="1">
      <c r="B37" s="78"/>
      <c r="C37" s="95"/>
      <c r="D37" s="83"/>
      <c r="E37" s="84"/>
      <c r="F37" s="84"/>
      <c r="G37" s="84"/>
      <c r="H37" s="84"/>
      <c r="I37" s="84"/>
      <c r="J37" s="84"/>
      <c r="K37" s="109"/>
      <c r="L37" s="109"/>
      <c r="M37" s="109"/>
      <c r="N37" s="109"/>
      <c r="S37" s="85"/>
      <c r="T37" s="85"/>
      <c r="V37" s="50"/>
    </row>
    <row r="38" spans="2:22" ht="15.75">
      <c r="B38" s="110">
        <v>2</v>
      </c>
      <c r="C38" s="71" t="s">
        <v>29</v>
      </c>
      <c r="D38" s="72">
        <f>F38+H38+J38+L38+N38</f>
        <v>0</v>
      </c>
      <c r="E38" s="105">
        <v>6</v>
      </c>
      <c r="F38" s="106">
        <v>0</v>
      </c>
      <c r="G38" s="107">
        <v>16</v>
      </c>
      <c r="H38" s="108">
        <v>0</v>
      </c>
      <c r="I38" s="107">
        <v>12</v>
      </c>
      <c r="J38" s="111">
        <v>0</v>
      </c>
      <c r="K38" s="112"/>
      <c r="L38" s="113"/>
      <c r="M38" s="114"/>
      <c r="N38" s="114"/>
      <c r="O38" s="114"/>
      <c r="S38" s="77">
        <f>V38/3</f>
        <v>11.333333333333334</v>
      </c>
      <c r="T38" s="77">
        <f>S38/3</f>
        <v>3.7777777777777781</v>
      </c>
      <c r="V38" s="50">
        <f t="shared" si="2"/>
        <v>34</v>
      </c>
    </row>
    <row r="39" spans="2:22" ht="16.5" thickBot="1">
      <c r="C39" s="79" t="s">
        <v>32</v>
      </c>
      <c r="D39" s="80">
        <f>F39+H39+J39+L39+N39</f>
        <v>6</v>
      </c>
      <c r="E39" s="89">
        <v>29</v>
      </c>
      <c r="F39" s="90">
        <v>2</v>
      </c>
      <c r="G39" s="91">
        <v>27</v>
      </c>
      <c r="H39" s="74">
        <v>2</v>
      </c>
      <c r="I39" s="91">
        <v>27</v>
      </c>
      <c r="J39" s="90">
        <v>2</v>
      </c>
      <c r="K39" s="114"/>
      <c r="L39" s="114"/>
      <c r="M39" s="114"/>
      <c r="N39" s="114"/>
      <c r="O39" s="114"/>
      <c r="S39" s="77">
        <f>V39/3</f>
        <v>27.666666666666668</v>
      </c>
      <c r="T39" s="77">
        <f>S39/3</f>
        <v>9.2222222222222232</v>
      </c>
      <c r="V39" s="50">
        <f t="shared" si="2"/>
        <v>83</v>
      </c>
    </row>
    <row r="40" spans="2:22" ht="15">
      <c r="B40" s="78"/>
      <c r="M40" s="94"/>
      <c r="N40" s="94"/>
    </row>
    <row r="41" spans="2:22" ht="15">
      <c r="B41" s="110">
        <v>1</v>
      </c>
      <c r="C41" s="53" t="s">
        <v>32</v>
      </c>
      <c r="N41" s="94"/>
    </row>
    <row r="42" spans="2:22" ht="15">
      <c r="B42" s="78"/>
    </row>
    <row r="44" spans="2:22">
      <c r="U44" s="115"/>
    </row>
  </sheetData>
  <sheetProtection selectLockedCells="1" selectUnlockedCells="1"/>
  <mergeCells count="27">
    <mergeCell ref="O2:O3"/>
    <mergeCell ref="S1:S3"/>
    <mergeCell ref="T1:T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P2:P3"/>
    <mergeCell ref="Q2:Q3"/>
    <mergeCell ref="R2:R3"/>
    <mergeCell ref="V2:V3"/>
    <mergeCell ref="W2:W3"/>
    <mergeCell ref="Y2:Y3"/>
    <mergeCell ref="AA2:AA3"/>
    <mergeCell ref="AB2:AB3"/>
    <mergeCell ref="S14:S16"/>
    <mergeCell ref="T14:T16"/>
    <mergeCell ref="X2:X3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E44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132" t="s">
        <v>0</v>
      </c>
      <c r="B1" s="132" t="s">
        <v>1</v>
      </c>
      <c r="C1" s="132" t="s">
        <v>2</v>
      </c>
      <c r="D1" s="133" t="s">
        <v>3</v>
      </c>
      <c r="E1" s="135" t="s">
        <v>4</v>
      </c>
      <c r="F1" s="131">
        <v>1</v>
      </c>
      <c r="G1" s="131">
        <v>2</v>
      </c>
      <c r="H1" s="131">
        <v>3</v>
      </c>
      <c r="I1" s="131">
        <v>4</v>
      </c>
      <c r="J1" s="131">
        <v>5</v>
      </c>
      <c r="K1" s="131">
        <v>6</v>
      </c>
      <c r="L1" s="131">
        <v>7</v>
      </c>
      <c r="M1" s="131">
        <v>8</v>
      </c>
      <c r="N1" s="131">
        <v>9</v>
      </c>
      <c r="O1" s="131">
        <v>10</v>
      </c>
      <c r="P1" s="131">
        <v>11</v>
      </c>
      <c r="Q1" s="131">
        <v>12</v>
      </c>
      <c r="R1" s="131">
        <v>13</v>
      </c>
      <c r="S1" s="129"/>
      <c r="T1" s="129"/>
      <c r="U1" s="129"/>
      <c r="V1" s="129"/>
      <c r="W1" s="129"/>
      <c r="X1" s="22" t="s">
        <v>65</v>
      </c>
      <c r="Y1" s="22" t="s">
        <v>64</v>
      </c>
      <c r="Z1" s="130" t="s">
        <v>25</v>
      </c>
      <c r="AA1" s="130"/>
      <c r="AB1" s="130"/>
      <c r="AC1" s="130"/>
      <c r="AD1" s="20" t="s">
        <v>28</v>
      </c>
      <c r="AE1" s="48">
        <v>650</v>
      </c>
    </row>
    <row r="2" spans="1:31">
      <c r="A2" s="132"/>
      <c r="B2" s="132"/>
      <c r="C2" s="132"/>
      <c r="D2" s="134"/>
      <c r="E2" s="135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47">
        <v>0</v>
      </c>
      <c r="T2" s="47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5" t="s">
        <v>32</v>
      </c>
      <c r="C3" s="10" t="s">
        <v>5</v>
      </c>
      <c r="D3" s="16" t="s">
        <v>8</v>
      </c>
      <c r="E3" s="13">
        <f t="shared" ref="E3:E11" si="0">SUM(F3:R3)</f>
        <v>497</v>
      </c>
      <c r="F3" s="17">
        <v>35</v>
      </c>
      <c r="G3" s="17">
        <v>41</v>
      </c>
      <c r="H3" s="17">
        <v>43</v>
      </c>
      <c r="I3" s="17">
        <v>41</v>
      </c>
      <c r="J3" s="17">
        <v>38</v>
      </c>
      <c r="K3" s="17">
        <v>38</v>
      </c>
      <c r="L3" s="17">
        <v>36</v>
      </c>
      <c r="M3" s="17">
        <v>41</v>
      </c>
      <c r="N3" s="17">
        <v>39</v>
      </c>
      <c r="O3" s="17">
        <v>37</v>
      </c>
      <c r="P3" s="17">
        <v>34</v>
      </c>
      <c r="Q3" s="17">
        <v>31</v>
      </c>
      <c r="R3" s="17">
        <f>SUM(S3:W3)</f>
        <v>43</v>
      </c>
      <c r="S3" s="17">
        <v>8</v>
      </c>
      <c r="T3" s="17">
        <v>8</v>
      </c>
      <c r="U3" s="17">
        <v>8</v>
      </c>
      <c r="V3" s="17">
        <v>9</v>
      </c>
      <c r="W3" s="17">
        <v>10</v>
      </c>
      <c r="X3" s="44">
        <f t="shared" ref="X3:X11" si="1">E3/13</f>
        <v>38.230769230769234</v>
      </c>
      <c r="Y3" s="44">
        <f t="shared" ref="Y3:Y11" si="2">X3/5</f>
        <v>7.6461538461538465</v>
      </c>
      <c r="AD3">
        <f t="shared" ref="AD3:AD7" si="3">E3-$AE$1</f>
        <v>-153</v>
      </c>
      <c r="AE3" s="19">
        <f t="shared" ref="AE3:AE7" si="4">E3/$AE$1</f>
        <v>0.76461538461538459</v>
      </c>
    </row>
    <row r="4" spans="1:31">
      <c r="A4" s="9">
        <v>2</v>
      </c>
      <c r="B4" s="11" t="s">
        <v>30</v>
      </c>
      <c r="C4" s="12" t="s">
        <v>5</v>
      </c>
      <c r="D4" s="12" t="s">
        <v>9</v>
      </c>
      <c r="E4" s="13">
        <f t="shared" si="0"/>
        <v>453</v>
      </c>
      <c r="F4" s="14">
        <v>37</v>
      </c>
      <c r="G4" s="14">
        <v>41</v>
      </c>
      <c r="H4" s="14">
        <v>40</v>
      </c>
      <c r="I4" s="14">
        <v>41</v>
      </c>
      <c r="J4" s="14">
        <v>37</v>
      </c>
      <c r="K4" s="14">
        <v>33</v>
      </c>
      <c r="L4" s="14">
        <v>38</v>
      </c>
      <c r="M4" s="14">
        <v>33</v>
      </c>
      <c r="N4" s="14">
        <v>34</v>
      </c>
      <c r="O4" s="14">
        <v>30</v>
      </c>
      <c r="P4" s="14">
        <v>29</v>
      </c>
      <c r="Q4" s="14">
        <v>30</v>
      </c>
      <c r="R4" s="14">
        <f t="shared" ref="R4:R11" si="5">SUM(S4:W4)</f>
        <v>30</v>
      </c>
      <c r="S4" s="14">
        <v>8</v>
      </c>
      <c r="T4" s="14">
        <v>8</v>
      </c>
      <c r="U4" s="14">
        <v>8</v>
      </c>
      <c r="V4" s="14">
        <v>6</v>
      </c>
      <c r="W4" s="14"/>
      <c r="X4" s="44">
        <f t="shared" si="1"/>
        <v>34.846153846153847</v>
      </c>
      <c r="Y4" s="44">
        <f t="shared" si="2"/>
        <v>6.9692307692307693</v>
      </c>
      <c r="Z4">
        <f>E3-E4</f>
        <v>44</v>
      </c>
      <c r="AA4" s="19">
        <f t="shared" ref="AA4:AA7" si="6">E4/E3</f>
        <v>0.91146881287726356</v>
      </c>
      <c r="AB4">
        <f t="shared" ref="AB4:AB7" si="7">E4-E$3</f>
        <v>-44</v>
      </c>
      <c r="AC4" s="19">
        <f t="shared" ref="AC4:AC7" si="8">E4/E$3</f>
        <v>0.91146881287726356</v>
      </c>
      <c r="AD4">
        <f t="shared" si="3"/>
        <v>-197</v>
      </c>
      <c r="AE4" s="19">
        <f t="shared" si="4"/>
        <v>0.69692307692307698</v>
      </c>
    </row>
    <row r="5" spans="1:31">
      <c r="A5" s="9">
        <v>3</v>
      </c>
      <c r="B5" s="11" t="s">
        <v>46</v>
      </c>
      <c r="C5" s="12" t="s">
        <v>5</v>
      </c>
      <c r="D5" s="12" t="s">
        <v>9</v>
      </c>
      <c r="E5" s="13">
        <f t="shared" si="0"/>
        <v>414</v>
      </c>
      <c r="F5" s="17">
        <v>36</v>
      </c>
      <c r="G5" s="17">
        <v>31</v>
      </c>
      <c r="H5" s="17">
        <v>36</v>
      </c>
      <c r="I5" s="17">
        <v>40</v>
      </c>
      <c r="J5" s="17">
        <v>25</v>
      </c>
      <c r="K5" s="17">
        <v>33</v>
      </c>
      <c r="L5" s="17">
        <v>37</v>
      </c>
      <c r="M5" s="17">
        <v>21</v>
      </c>
      <c r="N5" s="17">
        <v>28</v>
      </c>
      <c r="O5" s="17">
        <v>27</v>
      </c>
      <c r="P5" s="17">
        <v>32</v>
      </c>
      <c r="Q5" s="17">
        <v>29</v>
      </c>
      <c r="R5" s="17">
        <f t="shared" si="5"/>
        <v>39</v>
      </c>
      <c r="S5" s="17">
        <v>7</v>
      </c>
      <c r="T5" s="17">
        <v>9</v>
      </c>
      <c r="U5" s="17">
        <v>6</v>
      </c>
      <c r="V5" s="17">
        <v>8</v>
      </c>
      <c r="W5" s="17">
        <v>9</v>
      </c>
      <c r="X5" s="44">
        <f t="shared" si="1"/>
        <v>31.846153846153847</v>
      </c>
      <c r="Y5" s="44">
        <f t="shared" si="2"/>
        <v>6.3692307692307697</v>
      </c>
      <c r="Z5">
        <f t="shared" ref="Z5:Z10" si="9">E4-E5</f>
        <v>39</v>
      </c>
      <c r="AA5" s="19">
        <f t="shared" si="6"/>
        <v>0.91390728476821192</v>
      </c>
      <c r="AB5">
        <f t="shared" si="7"/>
        <v>-83</v>
      </c>
      <c r="AC5" s="19">
        <f t="shared" si="8"/>
        <v>0.83299798792756541</v>
      </c>
      <c r="AD5">
        <f t="shared" si="3"/>
        <v>-236</v>
      </c>
      <c r="AE5" s="19">
        <f t="shared" si="4"/>
        <v>0.63692307692307693</v>
      </c>
    </row>
    <row r="6" spans="1:31">
      <c r="A6" s="9">
        <v>4</v>
      </c>
      <c r="B6" s="11" t="s">
        <v>69</v>
      </c>
      <c r="C6" s="12" t="s">
        <v>5</v>
      </c>
      <c r="D6" s="12" t="s">
        <v>6</v>
      </c>
      <c r="E6" s="13">
        <f t="shared" si="0"/>
        <v>392</v>
      </c>
      <c r="F6" s="14">
        <v>31</v>
      </c>
      <c r="G6" s="14">
        <v>29</v>
      </c>
      <c r="H6" s="14">
        <v>39</v>
      </c>
      <c r="I6" s="14">
        <v>32</v>
      </c>
      <c r="J6" s="14">
        <v>25</v>
      </c>
      <c r="K6" s="14">
        <v>37</v>
      </c>
      <c r="L6" s="14">
        <v>30</v>
      </c>
      <c r="M6" s="14">
        <v>26</v>
      </c>
      <c r="N6" s="14">
        <v>24</v>
      </c>
      <c r="O6" s="14">
        <v>32</v>
      </c>
      <c r="P6" s="14">
        <v>38</v>
      </c>
      <c r="Q6" s="14">
        <v>23</v>
      </c>
      <c r="R6" s="14">
        <f t="shared" si="5"/>
        <v>26</v>
      </c>
      <c r="S6" s="14">
        <v>8</v>
      </c>
      <c r="T6" s="14">
        <v>9</v>
      </c>
      <c r="U6" s="14">
        <v>7</v>
      </c>
      <c r="V6" s="14">
        <v>2</v>
      </c>
      <c r="W6" s="14"/>
      <c r="X6" s="44">
        <f t="shared" si="1"/>
        <v>30.153846153846153</v>
      </c>
      <c r="Y6" s="44">
        <f t="shared" si="2"/>
        <v>6.0307692307692307</v>
      </c>
      <c r="Z6">
        <f t="shared" si="9"/>
        <v>22</v>
      </c>
      <c r="AA6" s="19">
        <f t="shared" si="6"/>
        <v>0.9468599033816425</v>
      </c>
      <c r="AB6">
        <f t="shared" si="7"/>
        <v>-105</v>
      </c>
      <c r="AC6" s="19">
        <f t="shared" si="8"/>
        <v>0.78873239436619713</v>
      </c>
      <c r="AD6">
        <f t="shared" si="3"/>
        <v>-258</v>
      </c>
      <c r="AE6" s="19">
        <f t="shared" si="4"/>
        <v>0.60307692307692307</v>
      </c>
    </row>
    <row r="7" spans="1:31">
      <c r="A7" s="9">
        <v>5</v>
      </c>
      <c r="B7" s="11" t="s">
        <v>66</v>
      </c>
      <c r="C7" s="12" t="s">
        <v>5</v>
      </c>
      <c r="D7" s="12" t="s">
        <v>8</v>
      </c>
      <c r="E7" s="13">
        <f t="shared" si="0"/>
        <v>372</v>
      </c>
      <c r="F7" s="17">
        <v>37</v>
      </c>
      <c r="G7" s="17">
        <v>35</v>
      </c>
      <c r="H7" s="17">
        <v>33</v>
      </c>
      <c r="I7" s="17">
        <v>41</v>
      </c>
      <c r="J7" s="17">
        <v>23</v>
      </c>
      <c r="K7" s="17">
        <v>33</v>
      </c>
      <c r="L7" s="17">
        <v>30</v>
      </c>
      <c r="M7" s="17">
        <v>32</v>
      </c>
      <c r="N7" s="17">
        <v>21</v>
      </c>
      <c r="O7" s="17">
        <v>29</v>
      </c>
      <c r="P7" s="17">
        <v>28</v>
      </c>
      <c r="Q7" s="17">
        <v>24</v>
      </c>
      <c r="R7" s="17">
        <f t="shared" si="5"/>
        <v>6</v>
      </c>
      <c r="S7" s="17">
        <v>6</v>
      </c>
      <c r="T7" s="17"/>
      <c r="U7" s="17"/>
      <c r="V7" s="17"/>
      <c r="W7" s="17"/>
      <c r="X7" s="44">
        <f t="shared" si="1"/>
        <v>28.615384615384617</v>
      </c>
      <c r="Y7" s="44">
        <f t="shared" si="2"/>
        <v>5.7230769230769232</v>
      </c>
      <c r="Z7">
        <f t="shared" si="9"/>
        <v>20</v>
      </c>
      <c r="AA7" s="19">
        <f t="shared" si="6"/>
        <v>0.94897959183673475</v>
      </c>
      <c r="AB7">
        <f t="shared" si="7"/>
        <v>-125</v>
      </c>
      <c r="AC7" s="19">
        <f t="shared" si="8"/>
        <v>0.74849094567404428</v>
      </c>
      <c r="AD7">
        <f t="shared" si="3"/>
        <v>-278</v>
      </c>
      <c r="AE7" s="19">
        <f t="shared" si="4"/>
        <v>0.5723076923076923</v>
      </c>
    </row>
    <row r="8" spans="1:31">
      <c r="A8" s="9">
        <v>6</v>
      </c>
      <c r="B8" s="11" t="s">
        <v>22</v>
      </c>
      <c r="C8" s="12" t="s">
        <v>5</v>
      </c>
      <c r="D8" s="12" t="s">
        <v>9</v>
      </c>
      <c r="E8" s="13">
        <f t="shared" si="0"/>
        <v>306</v>
      </c>
      <c r="F8" s="18">
        <v>31</v>
      </c>
      <c r="G8" s="18">
        <v>29</v>
      </c>
      <c r="H8" s="18">
        <v>32</v>
      </c>
      <c r="I8" s="18">
        <v>26</v>
      </c>
      <c r="J8" s="18">
        <v>20</v>
      </c>
      <c r="K8" s="18">
        <v>26</v>
      </c>
      <c r="L8" s="18">
        <v>24</v>
      </c>
      <c r="M8" s="18">
        <v>25</v>
      </c>
      <c r="N8" s="18">
        <v>24</v>
      </c>
      <c r="O8" s="18">
        <v>13</v>
      </c>
      <c r="P8" s="18">
        <v>20</v>
      </c>
      <c r="Q8" s="18">
        <v>16</v>
      </c>
      <c r="R8" s="18">
        <f t="shared" si="5"/>
        <v>20</v>
      </c>
      <c r="S8" s="18">
        <v>7</v>
      </c>
      <c r="T8" s="18">
        <v>3</v>
      </c>
      <c r="U8" s="18">
        <v>6</v>
      </c>
      <c r="V8" s="18">
        <v>4</v>
      </c>
      <c r="W8" s="18"/>
      <c r="X8" s="44">
        <f t="shared" si="1"/>
        <v>23.53846153846154</v>
      </c>
      <c r="Y8" s="44">
        <f t="shared" si="2"/>
        <v>4.7076923076923078</v>
      </c>
      <c r="Z8">
        <f t="shared" si="9"/>
        <v>66</v>
      </c>
      <c r="AA8" s="19">
        <f>E8/E7</f>
        <v>0.82258064516129037</v>
      </c>
      <c r="AB8">
        <f>E8-E$3</f>
        <v>-191</v>
      </c>
      <c r="AC8" s="19">
        <f>E8/E$3</f>
        <v>0.61569416498993967</v>
      </c>
      <c r="AD8">
        <f>E8-$AE$1</f>
        <v>-344</v>
      </c>
      <c r="AE8" s="19">
        <f>E8/$AE$1</f>
        <v>0.47076923076923077</v>
      </c>
    </row>
    <row r="9" spans="1:31">
      <c r="A9" s="9">
        <v>7</v>
      </c>
      <c r="B9" s="24" t="s">
        <v>63</v>
      </c>
      <c r="C9" s="25" t="s">
        <v>5</v>
      </c>
      <c r="D9" s="25" t="s">
        <v>6</v>
      </c>
      <c r="E9" s="13">
        <f t="shared" si="0"/>
        <v>299</v>
      </c>
      <c r="F9" s="17">
        <v>26</v>
      </c>
      <c r="G9" s="17">
        <v>28</v>
      </c>
      <c r="H9" s="17">
        <v>39</v>
      </c>
      <c r="I9" s="17">
        <v>18</v>
      </c>
      <c r="J9" s="17">
        <v>24</v>
      </c>
      <c r="K9" s="17">
        <v>19</v>
      </c>
      <c r="L9" s="17">
        <v>12</v>
      </c>
      <c r="M9" s="17">
        <v>21</v>
      </c>
      <c r="N9" s="17">
        <v>8</v>
      </c>
      <c r="O9" s="17">
        <v>19</v>
      </c>
      <c r="P9" s="17">
        <v>26</v>
      </c>
      <c r="Q9" s="17">
        <v>21</v>
      </c>
      <c r="R9" s="17">
        <f t="shared" si="5"/>
        <v>38</v>
      </c>
      <c r="S9" s="17">
        <v>6</v>
      </c>
      <c r="T9" s="17">
        <v>9</v>
      </c>
      <c r="U9" s="17">
        <v>9</v>
      </c>
      <c r="V9" s="17">
        <v>7</v>
      </c>
      <c r="W9" s="17">
        <v>7</v>
      </c>
      <c r="X9" s="44">
        <f t="shared" si="1"/>
        <v>23</v>
      </c>
      <c r="Y9" s="44">
        <f t="shared" si="2"/>
        <v>4.5999999999999996</v>
      </c>
      <c r="Z9">
        <f t="shared" si="9"/>
        <v>7</v>
      </c>
      <c r="AA9" s="19">
        <f t="shared" ref="AA9:AA10" si="10">E9/E8</f>
        <v>0.97712418300653592</v>
      </c>
      <c r="AB9">
        <f t="shared" ref="AB9:AB10" si="11">E9-E$3</f>
        <v>-198</v>
      </c>
      <c r="AC9" s="19">
        <f t="shared" ref="AC9:AC10" si="12">E9/E$3</f>
        <v>0.60160965794768617</v>
      </c>
      <c r="AD9">
        <f t="shared" ref="AD9:AD10" si="13">E9-$AE$1</f>
        <v>-351</v>
      </c>
      <c r="AE9" s="19">
        <f t="shared" ref="AE9:AE10" si="14">E9/$AE$1</f>
        <v>0.46</v>
      </c>
    </row>
    <row r="10" spans="1:31">
      <c r="A10" s="9">
        <v>8</v>
      </c>
      <c r="B10" s="11" t="s">
        <v>23</v>
      </c>
      <c r="C10" s="12" t="s">
        <v>5</v>
      </c>
      <c r="D10" s="12" t="s">
        <v>8</v>
      </c>
      <c r="E10" s="13">
        <f t="shared" si="0"/>
        <v>246</v>
      </c>
      <c r="F10" s="18">
        <v>31</v>
      </c>
      <c r="G10" s="18">
        <v>30</v>
      </c>
      <c r="H10" s="18">
        <v>19</v>
      </c>
      <c r="I10" s="18">
        <v>26</v>
      </c>
      <c r="J10" s="14">
        <v>23</v>
      </c>
      <c r="K10" s="14">
        <v>23</v>
      </c>
      <c r="L10" s="14">
        <v>18</v>
      </c>
      <c r="M10" s="14">
        <v>3</v>
      </c>
      <c r="N10" s="14">
        <v>16</v>
      </c>
      <c r="O10" s="14">
        <v>9</v>
      </c>
      <c r="P10" s="14">
        <v>13</v>
      </c>
      <c r="Q10" s="14">
        <v>9</v>
      </c>
      <c r="R10" s="14">
        <f t="shared" si="5"/>
        <v>26</v>
      </c>
      <c r="S10" s="14">
        <v>2</v>
      </c>
      <c r="T10" s="14">
        <v>6</v>
      </c>
      <c r="U10" s="14">
        <v>5</v>
      </c>
      <c r="V10" s="14">
        <v>8</v>
      </c>
      <c r="W10" s="14">
        <v>5</v>
      </c>
      <c r="X10" s="44">
        <f t="shared" si="1"/>
        <v>18.923076923076923</v>
      </c>
      <c r="Y10" s="44">
        <f t="shared" si="2"/>
        <v>3.7846153846153845</v>
      </c>
      <c r="Z10">
        <f t="shared" si="9"/>
        <v>53</v>
      </c>
      <c r="AA10" s="19">
        <f t="shared" si="10"/>
        <v>0.82274247491638797</v>
      </c>
      <c r="AB10">
        <f t="shared" si="11"/>
        <v>-251</v>
      </c>
      <c r="AC10" s="19">
        <f t="shared" si="12"/>
        <v>0.49496981891348091</v>
      </c>
      <c r="AD10">
        <f t="shared" si="13"/>
        <v>-404</v>
      </c>
      <c r="AE10" s="19">
        <f t="shared" si="14"/>
        <v>0.37846153846153846</v>
      </c>
    </row>
    <row r="11" spans="1:31">
      <c r="A11" s="9">
        <v>9</v>
      </c>
      <c r="B11" s="11" t="s">
        <v>7</v>
      </c>
      <c r="C11" s="10" t="s">
        <v>5</v>
      </c>
      <c r="D11" s="16" t="s">
        <v>8</v>
      </c>
      <c r="E11" s="13">
        <f t="shared" si="0"/>
        <v>13</v>
      </c>
      <c r="F11" s="17">
        <v>13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>
        <f t="shared" si="5"/>
        <v>0</v>
      </c>
      <c r="S11" s="17"/>
      <c r="T11" s="17"/>
      <c r="U11" s="17"/>
      <c r="V11" s="17"/>
      <c r="W11" s="17"/>
      <c r="X11" s="44">
        <f t="shared" si="1"/>
        <v>1</v>
      </c>
      <c r="Y11" s="44">
        <f t="shared" si="2"/>
        <v>0.2</v>
      </c>
      <c r="Z11">
        <f>E10-E11</f>
        <v>233</v>
      </c>
      <c r="AA11" s="19">
        <f>E11/E10</f>
        <v>5.2845528455284556E-2</v>
      </c>
      <c r="AB11">
        <f>E11-E$3</f>
        <v>-484</v>
      </c>
      <c r="AC11" s="19">
        <f>E11/E$3</f>
        <v>2.6156941649899398E-2</v>
      </c>
      <c r="AD11">
        <f>E11-$AE$1</f>
        <v>-637</v>
      </c>
      <c r="AE11" s="19">
        <f>E11/$AE$1</f>
        <v>0.02</v>
      </c>
    </row>
    <row r="12" spans="1:31">
      <c r="A12" s="21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31">
      <c r="B13" s="4" t="s">
        <v>11</v>
      </c>
      <c r="D13" s="2"/>
      <c r="E13" s="2"/>
      <c r="F13" s="2"/>
      <c r="G13" s="2"/>
      <c r="H13" s="2"/>
      <c r="I13" s="2"/>
      <c r="J13" s="3"/>
      <c r="K13" s="3"/>
      <c r="L13" s="3"/>
    </row>
    <row r="14" spans="1:31">
      <c r="A14" s="5" t="s">
        <v>12</v>
      </c>
      <c r="B14" s="4" t="s">
        <v>13</v>
      </c>
      <c r="D14" s="2"/>
      <c r="F14" s="2"/>
      <c r="G14" s="2"/>
      <c r="H14" s="2"/>
      <c r="I14" s="2"/>
      <c r="J14" s="3"/>
      <c r="K14" s="3"/>
      <c r="L14" s="3"/>
    </row>
    <row r="15" spans="1:31">
      <c r="A15" s="5" t="s">
        <v>9</v>
      </c>
      <c r="B15" s="4" t="s">
        <v>14</v>
      </c>
      <c r="D15" s="2"/>
      <c r="F15" s="2">
        <v>1</v>
      </c>
      <c r="G15" s="2">
        <v>2</v>
      </c>
      <c r="H15" s="2">
        <v>3</v>
      </c>
      <c r="I15" s="2">
        <v>4</v>
      </c>
      <c r="J15" s="2">
        <v>5</v>
      </c>
      <c r="K15" s="2">
        <v>6</v>
      </c>
      <c r="L15" s="2">
        <v>7</v>
      </c>
      <c r="M15" s="2">
        <v>8</v>
      </c>
      <c r="N15" s="2">
        <v>9</v>
      </c>
      <c r="O15" s="2">
        <v>10</v>
      </c>
      <c r="P15" s="2">
        <v>11</v>
      </c>
      <c r="Q15" s="2">
        <v>12</v>
      </c>
      <c r="R15" s="2">
        <v>13</v>
      </c>
    </row>
    <row r="16" spans="1:31">
      <c r="A16" s="5" t="s">
        <v>8</v>
      </c>
      <c r="B16" s="6" t="s">
        <v>15</v>
      </c>
      <c r="D16" s="2"/>
      <c r="F16" s="2">
        <f>SUM($F3:F3)</f>
        <v>35</v>
      </c>
      <c r="G16" s="2">
        <f>SUM($F3:G3)</f>
        <v>76</v>
      </c>
      <c r="H16" s="2">
        <f>SUM($F3:H3)</f>
        <v>119</v>
      </c>
      <c r="I16" s="2">
        <f>SUM($F3:I3)</f>
        <v>160</v>
      </c>
      <c r="J16" s="2">
        <f>SUM($F3:J3)</f>
        <v>198</v>
      </c>
      <c r="K16" s="2">
        <f>SUM($F3:K3)</f>
        <v>236</v>
      </c>
      <c r="L16" s="2">
        <f>SUM($F3:L3)</f>
        <v>272</v>
      </c>
      <c r="M16" s="2">
        <f>SUM($F3:M3)</f>
        <v>313</v>
      </c>
      <c r="N16" s="2">
        <f>SUM($F3:N3)</f>
        <v>352</v>
      </c>
      <c r="O16" s="2">
        <f>SUM($F3:O3)</f>
        <v>389</v>
      </c>
      <c r="P16" s="2">
        <f>SUM($F3:P3)</f>
        <v>423</v>
      </c>
      <c r="Q16" s="2">
        <f>SUM($F3:Q3)</f>
        <v>454</v>
      </c>
      <c r="R16" s="2">
        <f>SUM($F3:R3)</f>
        <v>497</v>
      </c>
    </row>
    <row r="17" spans="1:18">
      <c r="A17" s="5" t="s">
        <v>6</v>
      </c>
      <c r="B17" s="4" t="s">
        <v>16</v>
      </c>
      <c r="D17" s="2"/>
      <c r="F17" s="2">
        <f>SUM($F4:F4)</f>
        <v>37</v>
      </c>
      <c r="G17" s="2">
        <f>SUM($F4:G4)</f>
        <v>78</v>
      </c>
      <c r="H17" s="2">
        <f>SUM($F4:H4)</f>
        <v>118</v>
      </c>
      <c r="I17" s="2">
        <f>SUM($F4:I4)</f>
        <v>159</v>
      </c>
      <c r="J17" s="2">
        <f>SUM($F4:J4)</f>
        <v>196</v>
      </c>
      <c r="K17" s="2">
        <f>SUM($F4:K4)</f>
        <v>229</v>
      </c>
      <c r="L17" s="2">
        <f>SUM($F4:L4)</f>
        <v>267</v>
      </c>
      <c r="M17" s="2">
        <f>SUM($F4:M4)</f>
        <v>300</v>
      </c>
      <c r="N17" s="2">
        <f>SUM($F4:N4)</f>
        <v>334</v>
      </c>
      <c r="O17" s="2">
        <f>SUM($F4:O4)</f>
        <v>364</v>
      </c>
      <c r="P17" s="2">
        <f>SUM($F4:P4)</f>
        <v>393</v>
      </c>
      <c r="Q17" s="2">
        <f>SUM($F4:Q4)</f>
        <v>423</v>
      </c>
      <c r="R17" s="2">
        <f>SUM($F4:R4)</f>
        <v>453</v>
      </c>
    </row>
    <row r="18" spans="1:18">
      <c r="A18" s="5" t="s">
        <v>17</v>
      </c>
      <c r="B18" s="4" t="s">
        <v>18</v>
      </c>
      <c r="D18" s="2"/>
      <c r="F18" s="2">
        <f>SUM($F5:F5)</f>
        <v>36</v>
      </c>
      <c r="G18" s="2">
        <f>SUM($F5:G5)</f>
        <v>67</v>
      </c>
      <c r="H18" s="2">
        <f>SUM($F5:H5)</f>
        <v>103</v>
      </c>
      <c r="I18" s="2">
        <f>SUM($F5:I5)</f>
        <v>143</v>
      </c>
      <c r="J18" s="2">
        <f>SUM($F5:J5)</f>
        <v>168</v>
      </c>
      <c r="K18" s="2">
        <f>SUM($F5:K5)</f>
        <v>201</v>
      </c>
      <c r="L18" s="2">
        <f>SUM($F5:L5)</f>
        <v>238</v>
      </c>
      <c r="M18" s="2">
        <f>SUM($F5:M5)</f>
        <v>259</v>
      </c>
      <c r="N18" s="2">
        <f>SUM($F5:N5)</f>
        <v>287</v>
      </c>
      <c r="O18" s="2">
        <f>SUM($F5:O5)</f>
        <v>314</v>
      </c>
      <c r="P18" s="2">
        <f>SUM($F5:P5)</f>
        <v>346</v>
      </c>
      <c r="Q18" s="2">
        <f>SUM($F5:Q5)</f>
        <v>375</v>
      </c>
      <c r="R18" s="2">
        <f>SUM($F5:R5)</f>
        <v>414</v>
      </c>
    </row>
    <row r="19" spans="1:18">
      <c r="A19" s="5" t="s">
        <v>19</v>
      </c>
      <c r="B19" s="6" t="s">
        <v>20</v>
      </c>
      <c r="D19" s="2"/>
      <c r="F19" s="2">
        <f>SUM($F6:F6)</f>
        <v>31</v>
      </c>
      <c r="G19" s="2">
        <f>SUM($F6:G6)</f>
        <v>60</v>
      </c>
      <c r="H19" s="2">
        <f>SUM($F6:H6)</f>
        <v>99</v>
      </c>
      <c r="I19" s="2">
        <f>SUM($F6:I6)</f>
        <v>131</v>
      </c>
      <c r="J19" s="2">
        <f>SUM($F6:J6)</f>
        <v>156</v>
      </c>
      <c r="K19" s="2">
        <f>SUM($F6:K6)</f>
        <v>193</v>
      </c>
      <c r="L19" s="2">
        <f>SUM($F6:L6)</f>
        <v>223</v>
      </c>
      <c r="M19" s="2">
        <f>SUM($F6:M6)</f>
        <v>249</v>
      </c>
      <c r="N19" s="2">
        <f>SUM($F6:N6)</f>
        <v>273</v>
      </c>
      <c r="O19" s="2">
        <f>SUM($F6:O6)</f>
        <v>305</v>
      </c>
      <c r="P19" s="2">
        <f>SUM($F6:P6)</f>
        <v>343</v>
      </c>
      <c r="Q19" s="2">
        <f>SUM($F6:Q6)</f>
        <v>366</v>
      </c>
      <c r="R19" s="2">
        <f>SUM($F6:R6)</f>
        <v>392</v>
      </c>
    </row>
    <row r="20" spans="1:18">
      <c r="A20" s="7"/>
      <c r="D20" s="2"/>
      <c r="F20" s="2">
        <f>SUM($F7:F7)</f>
        <v>37</v>
      </c>
      <c r="G20" s="2">
        <f>SUM($F7:G7)</f>
        <v>72</v>
      </c>
      <c r="H20" s="2">
        <f>SUM($F7:H7)</f>
        <v>105</v>
      </c>
      <c r="I20" s="2">
        <f>SUM($F7:I7)</f>
        <v>146</v>
      </c>
      <c r="J20" s="2">
        <f>SUM($F7:J7)</f>
        <v>169</v>
      </c>
      <c r="K20" s="2">
        <f>SUM($F7:K7)</f>
        <v>202</v>
      </c>
      <c r="L20" s="2">
        <f>SUM($F7:L7)</f>
        <v>232</v>
      </c>
      <c r="M20" s="2">
        <f>SUM($F7:M7)</f>
        <v>264</v>
      </c>
      <c r="N20" s="2">
        <f>SUM($F7:N7)</f>
        <v>285</v>
      </c>
      <c r="O20" s="2">
        <f>SUM($F7:O7)</f>
        <v>314</v>
      </c>
      <c r="P20" s="2">
        <f>SUM($F7:P7)</f>
        <v>342</v>
      </c>
      <c r="Q20" s="2">
        <f>SUM($F7:Q7)</f>
        <v>366</v>
      </c>
      <c r="R20" s="2">
        <f>SUM($F7:R7)</f>
        <v>372</v>
      </c>
    </row>
    <row r="21" spans="1:18">
      <c r="A21" s="7"/>
      <c r="B21" s="4" t="s">
        <v>21</v>
      </c>
      <c r="D21" s="2"/>
      <c r="F21" s="2">
        <f>SUM($F8:F8)</f>
        <v>31</v>
      </c>
      <c r="G21" s="2">
        <f>SUM($F8:G8)</f>
        <v>60</v>
      </c>
      <c r="H21" s="2">
        <f>SUM($F8:H8)</f>
        <v>92</v>
      </c>
      <c r="I21" s="2">
        <f>SUM($F8:I8)</f>
        <v>118</v>
      </c>
      <c r="J21" s="2">
        <f>SUM($F8:J8)</f>
        <v>138</v>
      </c>
      <c r="K21" s="2">
        <f>SUM($F8:K8)</f>
        <v>164</v>
      </c>
      <c r="L21" s="2">
        <f>SUM($F8:L8)</f>
        <v>188</v>
      </c>
      <c r="M21" s="2">
        <f>SUM($F8:M8)</f>
        <v>213</v>
      </c>
      <c r="N21" s="2">
        <f>SUM($F8:N8)</f>
        <v>237</v>
      </c>
      <c r="O21" s="2">
        <f>SUM($F8:O8)</f>
        <v>250</v>
      </c>
      <c r="P21" s="2">
        <f>SUM($F8:P8)</f>
        <v>270</v>
      </c>
      <c r="Q21" s="2">
        <f>SUM($F8:Q8)</f>
        <v>286</v>
      </c>
      <c r="R21" s="2">
        <f>SUM($F8:R8)</f>
        <v>306</v>
      </c>
    </row>
    <row r="22" spans="1:18">
      <c r="F22" s="2">
        <f>SUM($F9:F9)</f>
        <v>26</v>
      </c>
      <c r="G22" s="2">
        <f>SUM($F9:G9)</f>
        <v>54</v>
      </c>
      <c r="H22" s="2">
        <f>SUM($F9:H9)</f>
        <v>93</v>
      </c>
      <c r="I22" s="2">
        <f>SUM($F9:I9)</f>
        <v>111</v>
      </c>
      <c r="J22" s="2">
        <f>SUM($F9:J9)</f>
        <v>135</v>
      </c>
      <c r="K22" s="2">
        <f>SUM($F9:K9)</f>
        <v>154</v>
      </c>
      <c r="L22" s="2">
        <f>SUM($F9:L9)</f>
        <v>166</v>
      </c>
      <c r="M22" s="2">
        <f>SUM($F9:M9)</f>
        <v>187</v>
      </c>
      <c r="N22" s="2">
        <f>SUM($F9:N9)</f>
        <v>195</v>
      </c>
      <c r="O22" s="2">
        <f>SUM($F9:O9)</f>
        <v>214</v>
      </c>
      <c r="P22" s="2">
        <f>SUM($F9:P9)</f>
        <v>240</v>
      </c>
      <c r="Q22" s="2">
        <f>SUM($F9:Q9)</f>
        <v>261</v>
      </c>
      <c r="R22" s="2">
        <f>SUM($F9:R9)</f>
        <v>299</v>
      </c>
    </row>
    <row r="23" spans="1:18">
      <c r="F23" s="2">
        <f>SUM($F10:F10)</f>
        <v>31</v>
      </c>
      <c r="G23" s="2">
        <f>SUM($F10:G10)</f>
        <v>61</v>
      </c>
      <c r="H23" s="2">
        <f>SUM($F10:H10)</f>
        <v>80</v>
      </c>
      <c r="I23" s="2">
        <f>SUM($F10:I10)</f>
        <v>106</v>
      </c>
      <c r="J23" s="2">
        <f>SUM($F10:J10)</f>
        <v>129</v>
      </c>
      <c r="K23" s="2">
        <f>SUM($F10:K10)</f>
        <v>152</v>
      </c>
      <c r="L23" s="2">
        <f>SUM($F10:L10)</f>
        <v>170</v>
      </c>
      <c r="M23" s="2">
        <f>SUM($F10:M10)</f>
        <v>173</v>
      </c>
      <c r="N23" s="2">
        <f>SUM($F10:N10)</f>
        <v>189</v>
      </c>
      <c r="O23" s="2">
        <f>SUM($F10:O10)</f>
        <v>198</v>
      </c>
      <c r="P23" s="2">
        <f>SUM($F10:P10)</f>
        <v>211</v>
      </c>
      <c r="Q23" s="2">
        <f>SUM($F10:Q10)</f>
        <v>220</v>
      </c>
      <c r="R23" s="2">
        <f>SUM($F10:R10)</f>
        <v>246</v>
      </c>
    </row>
    <row r="24" spans="1:18">
      <c r="F24" s="2">
        <f>SUM($F11:F11)</f>
        <v>13</v>
      </c>
      <c r="G24" s="2">
        <f>SUM($F11:G11)</f>
        <v>13</v>
      </c>
      <c r="H24" s="2">
        <f>SUM($F11:H11)</f>
        <v>13</v>
      </c>
      <c r="I24" s="2">
        <f>SUM($F11:I11)</f>
        <v>13</v>
      </c>
      <c r="J24" s="2">
        <f>SUM($F11:J11)</f>
        <v>13</v>
      </c>
      <c r="K24" s="2">
        <f>SUM($F11:K11)</f>
        <v>13</v>
      </c>
      <c r="L24" s="2">
        <f>SUM($F11:L11)</f>
        <v>13</v>
      </c>
      <c r="M24" s="2">
        <f>SUM($F11:M11)</f>
        <v>13</v>
      </c>
      <c r="N24" s="2">
        <f>SUM($F11:N11)</f>
        <v>13</v>
      </c>
      <c r="O24" s="2">
        <f>SUM($F11:O11)</f>
        <v>13</v>
      </c>
      <c r="P24" s="2">
        <f>SUM($F11:P11)</f>
        <v>13</v>
      </c>
      <c r="Q24" s="2">
        <f>SUM($F11:Q11)</f>
        <v>13</v>
      </c>
      <c r="R24" s="2">
        <f>SUM($F11:R11)</f>
        <v>13</v>
      </c>
    </row>
    <row r="25" spans="1:18">
      <c r="F25" s="2">
        <f t="shared" ref="F25:R25" si="15">MAX(F16:F24)</f>
        <v>37</v>
      </c>
      <c r="G25" s="2">
        <f t="shared" si="15"/>
        <v>78</v>
      </c>
      <c r="H25" s="2">
        <f t="shared" si="15"/>
        <v>119</v>
      </c>
      <c r="I25" s="2">
        <f t="shared" si="15"/>
        <v>160</v>
      </c>
      <c r="J25" s="2">
        <f t="shared" si="15"/>
        <v>198</v>
      </c>
      <c r="K25" s="2">
        <f t="shared" si="15"/>
        <v>236</v>
      </c>
      <c r="L25" s="2">
        <f t="shared" si="15"/>
        <v>272</v>
      </c>
      <c r="M25" s="2">
        <f t="shared" si="15"/>
        <v>313</v>
      </c>
      <c r="N25" s="2">
        <f t="shared" si="15"/>
        <v>352</v>
      </c>
      <c r="O25" s="2">
        <f t="shared" si="15"/>
        <v>389</v>
      </c>
      <c r="P25" s="2">
        <f t="shared" si="15"/>
        <v>423</v>
      </c>
      <c r="Q25" s="2">
        <f t="shared" si="15"/>
        <v>454</v>
      </c>
      <c r="R25" s="2">
        <f t="shared" si="15"/>
        <v>497</v>
      </c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E30" s="1" t="str">
        <f t="shared" ref="E30:E38" si="16">B3</f>
        <v>Paweł Kikel</v>
      </c>
      <c r="F30" s="8">
        <f t="shared" ref="F30:R30" si="17">F16/F$25</f>
        <v>0.94594594594594594</v>
      </c>
      <c r="G30" s="8">
        <f t="shared" si="17"/>
        <v>0.97435897435897434</v>
      </c>
      <c r="H30" s="8">
        <f t="shared" si="17"/>
        <v>1</v>
      </c>
      <c r="I30" s="8">
        <f t="shared" si="17"/>
        <v>1</v>
      </c>
      <c r="J30" s="8">
        <f t="shared" si="17"/>
        <v>1</v>
      </c>
      <c r="K30" s="8">
        <f t="shared" si="17"/>
        <v>1</v>
      </c>
      <c r="L30" s="8">
        <f t="shared" si="17"/>
        <v>1</v>
      </c>
      <c r="M30" s="8">
        <f t="shared" si="17"/>
        <v>1</v>
      </c>
      <c r="N30" s="8">
        <f t="shared" si="17"/>
        <v>1</v>
      </c>
      <c r="O30" s="8">
        <f t="shared" si="17"/>
        <v>1</v>
      </c>
      <c r="P30" s="8">
        <f t="shared" si="17"/>
        <v>1</v>
      </c>
      <c r="Q30" s="8">
        <f t="shared" si="17"/>
        <v>1</v>
      </c>
      <c r="R30" s="8">
        <f t="shared" si="17"/>
        <v>1</v>
      </c>
    </row>
    <row r="31" spans="1:18">
      <c r="E31" s="1" t="str">
        <f t="shared" si="16"/>
        <v>Robert "Stanley" Stańczyk</v>
      </c>
      <c r="F31" s="8">
        <f t="shared" ref="F31:R31" si="18">F17/F$25</f>
        <v>1</v>
      </c>
      <c r="G31" s="8">
        <f t="shared" si="18"/>
        <v>1</v>
      </c>
      <c r="H31" s="8">
        <f t="shared" si="18"/>
        <v>0.99159663865546221</v>
      </c>
      <c r="I31" s="8">
        <f t="shared" si="18"/>
        <v>0.99375000000000002</v>
      </c>
      <c r="J31" s="8">
        <f t="shared" si="18"/>
        <v>0.98989898989898994</v>
      </c>
      <c r="K31" s="8">
        <f t="shared" si="18"/>
        <v>0.97033898305084743</v>
      </c>
      <c r="L31" s="8">
        <f t="shared" si="18"/>
        <v>0.98161764705882348</v>
      </c>
      <c r="M31" s="8">
        <f t="shared" si="18"/>
        <v>0.95846645367412142</v>
      </c>
      <c r="N31" s="8">
        <f t="shared" si="18"/>
        <v>0.94886363636363635</v>
      </c>
      <c r="O31" s="8">
        <f t="shared" si="18"/>
        <v>0.93573264781491006</v>
      </c>
      <c r="P31" s="8">
        <f t="shared" si="18"/>
        <v>0.92907801418439717</v>
      </c>
      <c r="Q31" s="8">
        <f t="shared" si="18"/>
        <v>0.93171806167400884</v>
      </c>
      <c r="R31" s="8">
        <f t="shared" si="18"/>
        <v>0.91146881287726356</v>
      </c>
    </row>
    <row r="32" spans="1:18">
      <c r="E32" s="1" t="str">
        <f t="shared" si="16"/>
        <v>Mateusz Jezierski</v>
      </c>
      <c r="F32" s="8">
        <f t="shared" ref="F32:R32" si="19">F18/F$25</f>
        <v>0.97297297297297303</v>
      </c>
      <c r="G32" s="8">
        <f t="shared" si="19"/>
        <v>0.85897435897435892</v>
      </c>
      <c r="H32" s="8">
        <f t="shared" si="19"/>
        <v>0.86554621848739499</v>
      </c>
      <c r="I32" s="8">
        <f t="shared" si="19"/>
        <v>0.89375000000000004</v>
      </c>
      <c r="J32" s="8">
        <f t="shared" si="19"/>
        <v>0.84848484848484851</v>
      </c>
      <c r="K32" s="8">
        <f t="shared" si="19"/>
        <v>0.85169491525423724</v>
      </c>
      <c r="L32" s="8">
        <f t="shared" si="19"/>
        <v>0.875</v>
      </c>
      <c r="M32" s="8">
        <f t="shared" si="19"/>
        <v>0.82747603833865813</v>
      </c>
      <c r="N32" s="8">
        <f t="shared" si="19"/>
        <v>0.81534090909090906</v>
      </c>
      <c r="O32" s="8">
        <f t="shared" si="19"/>
        <v>0.80719794344473006</v>
      </c>
      <c r="P32" s="8">
        <f t="shared" si="19"/>
        <v>0.81796690307328601</v>
      </c>
      <c r="Q32" s="8">
        <f t="shared" si="19"/>
        <v>0.82599118942731276</v>
      </c>
      <c r="R32" s="8">
        <f t="shared" si="19"/>
        <v>0.83299798792756541</v>
      </c>
    </row>
    <row r="33" spans="5:18">
      <c r="E33" s="1" t="str">
        <f t="shared" si="16"/>
        <v>Mateusz Brzeziński</v>
      </c>
      <c r="F33" s="8">
        <f t="shared" ref="F33:R33" si="20">F19/F$25</f>
        <v>0.83783783783783783</v>
      </c>
      <c r="G33" s="8">
        <f t="shared" si="20"/>
        <v>0.76923076923076927</v>
      </c>
      <c r="H33" s="8">
        <f t="shared" si="20"/>
        <v>0.83193277310924374</v>
      </c>
      <c r="I33" s="8">
        <f t="shared" si="20"/>
        <v>0.81874999999999998</v>
      </c>
      <c r="J33" s="8">
        <f t="shared" si="20"/>
        <v>0.78787878787878785</v>
      </c>
      <c r="K33" s="8">
        <f t="shared" si="20"/>
        <v>0.81779661016949157</v>
      </c>
      <c r="L33" s="8">
        <f t="shared" si="20"/>
        <v>0.81985294117647056</v>
      </c>
      <c r="M33" s="8">
        <f t="shared" si="20"/>
        <v>0.79552715654952078</v>
      </c>
      <c r="N33" s="8">
        <f t="shared" si="20"/>
        <v>0.77556818181818177</v>
      </c>
      <c r="O33" s="8">
        <f t="shared" si="20"/>
        <v>0.78406169665809766</v>
      </c>
      <c r="P33" s="8">
        <f t="shared" si="20"/>
        <v>0.81087470449172572</v>
      </c>
      <c r="Q33" s="8">
        <f t="shared" si="20"/>
        <v>0.80616740088105732</v>
      </c>
      <c r="R33" s="8">
        <f t="shared" si="20"/>
        <v>0.78873239436619713</v>
      </c>
    </row>
    <row r="34" spans="5:18">
      <c r="E34" s="1" t="str">
        <f t="shared" si="16"/>
        <v>Jolanta "Fox" Lisowska</v>
      </c>
      <c r="F34" s="8">
        <f t="shared" ref="F34:R34" si="21">F20/F$25</f>
        <v>1</v>
      </c>
      <c r="G34" s="8">
        <f t="shared" si="21"/>
        <v>0.92307692307692313</v>
      </c>
      <c r="H34" s="8">
        <f t="shared" si="21"/>
        <v>0.88235294117647056</v>
      </c>
      <c r="I34" s="8">
        <f t="shared" si="21"/>
        <v>0.91249999999999998</v>
      </c>
      <c r="J34" s="8">
        <f t="shared" si="21"/>
        <v>0.85353535353535348</v>
      </c>
      <c r="K34" s="8">
        <f t="shared" si="21"/>
        <v>0.85593220338983056</v>
      </c>
      <c r="L34" s="8">
        <f t="shared" si="21"/>
        <v>0.8529411764705882</v>
      </c>
      <c r="M34" s="8">
        <f t="shared" si="21"/>
        <v>0.8434504792332268</v>
      </c>
      <c r="N34" s="8">
        <f t="shared" si="21"/>
        <v>0.80965909090909094</v>
      </c>
      <c r="O34" s="8">
        <f t="shared" si="21"/>
        <v>0.80719794344473006</v>
      </c>
      <c r="P34" s="8">
        <f t="shared" si="21"/>
        <v>0.80851063829787229</v>
      </c>
      <c r="Q34" s="8">
        <f t="shared" si="21"/>
        <v>0.80616740088105732</v>
      </c>
      <c r="R34" s="8">
        <f t="shared" si="21"/>
        <v>0.74849094567404428</v>
      </c>
    </row>
    <row r="35" spans="5:18">
      <c r="E35" s="1" t="str">
        <f t="shared" si="16"/>
        <v>Leszek "Haris" Jęczkowski</v>
      </c>
      <c r="F35" s="8">
        <f t="shared" ref="F35:R35" si="22">F21/F$25</f>
        <v>0.83783783783783783</v>
      </c>
      <c r="G35" s="8">
        <f t="shared" si="22"/>
        <v>0.76923076923076927</v>
      </c>
      <c r="H35" s="8">
        <f t="shared" si="22"/>
        <v>0.77310924369747902</v>
      </c>
      <c r="I35" s="8">
        <f t="shared" si="22"/>
        <v>0.73750000000000004</v>
      </c>
      <c r="J35" s="8">
        <f t="shared" si="22"/>
        <v>0.69696969696969702</v>
      </c>
      <c r="K35" s="8">
        <f t="shared" si="22"/>
        <v>0.69491525423728817</v>
      </c>
      <c r="L35" s="8">
        <f t="shared" si="22"/>
        <v>0.69117647058823528</v>
      </c>
      <c r="M35" s="8">
        <f t="shared" si="22"/>
        <v>0.68051118210862616</v>
      </c>
      <c r="N35" s="8">
        <f t="shared" si="22"/>
        <v>0.67329545454545459</v>
      </c>
      <c r="O35" s="8">
        <f t="shared" si="22"/>
        <v>0.64267352185089976</v>
      </c>
      <c r="P35" s="8">
        <f t="shared" si="22"/>
        <v>0.63829787234042556</v>
      </c>
      <c r="Q35" s="8">
        <f t="shared" si="22"/>
        <v>0.62995594713656389</v>
      </c>
      <c r="R35" s="8">
        <f t="shared" si="22"/>
        <v>0.61569416498993967</v>
      </c>
    </row>
    <row r="36" spans="5:18">
      <c r="E36" s="1" t="str">
        <f t="shared" si="16"/>
        <v>Łukasz Suska</v>
      </c>
      <c r="F36" s="8">
        <f t="shared" ref="F36:R36" si="23">F22/F$25</f>
        <v>0.70270270270270274</v>
      </c>
      <c r="G36" s="8">
        <f t="shared" si="23"/>
        <v>0.69230769230769229</v>
      </c>
      <c r="H36" s="8">
        <f t="shared" si="23"/>
        <v>0.78151260504201681</v>
      </c>
      <c r="I36" s="8">
        <f t="shared" si="23"/>
        <v>0.69374999999999998</v>
      </c>
      <c r="J36" s="8">
        <f t="shared" si="23"/>
        <v>0.68181818181818177</v>
      </c>
      <c r="K36" s="8">
        <f t="shared" si="23"/>
        <v>0.65254237288135597</v>
      </c>
      <c r="L36" s="8">
        <f t="shared" si="23"/>
        <v>0.61029411764705888</v>
      </c>
      <c r="M36" s="8">
        <f t="shared" si="23"/>
        <v>0.597444089456869</v>
      </c>
      <c r="N36" s="8">
        <f t="shared" si="23"/>
        <v>0.55397727272727271</v>
      </c>
      <c r="O36" s="8">
        <f t="shared" si="23"/>
        <v>0.55012853470437018</v>
      </c>
      <c r="P36" s="8">
        <f t="shared" si="23"/>
        <v>0.56737588652482274</v>
      </c>
      <c r="Q36" s="8">
        <f t="shared" si="23"/>
        <v>0.57488986784140972</v>
      </c>
      <c r="R36" s="8">
        <f t="shared" si="23"/>
        <v>0.60160965794768617</v>
      </c>
    </row>
    <row r="37" spans="5:18">
      <c r="E37" s="1" t="str">
        <f t="shared" si="16"/>
        <v>Dorota Janiszewska</v>
      </c>
      <c r="F37" s="8">
        <f t="shared" ref="F37:R37" si="24">F23/F$25</f>
        <v>0.83783783783783783</v>
      </c>
      <c r="G37" s="8">
        <f t="shared" si="24"/>
        <v>0.78205128205128205</v>
      </c>
      <c r="H37" s="8">
        <f t="shared" si="24"/>
        <v>0.67226890756302526</v>
      </c>
      <c r="I37" s="8">
        <f t="shared" si="24"/>
        <v>0.66249999999999998</v>
      </c>
      <c r="J37" s="8">
        <f t="shared" si="24"/>
        <v>0.65151515151515149</v>
      </c>
      <c r="K37" s="8">
        <f t="shared" si="24"/>
        <v>0.64406779661016944</v>
      </c>
      <c r="L37" s="8">
        <f t="shared" si="24"/>
        <v>0.625</v>
      </c>
      <c r="M37" s="8">
        <f t="shared" si="24"/>
        <v>0.55271565495207664</v>
      </c>
      <c r="N37" s="8">
        <f t="shared" si="24"/>
        <v>0.53693181818181823</v>
      </c>
      <c r="O37" s="8">
        <f t="shared" si="24"/>
        <v>0.50899742930591263</v>
      </c>
      <c r="P37" s="8">
        <f t="shared" si="24"/>
        <v>0.49881796690307328</v>
      </c>
      <c r="Q37" s="8">
        <f t="shared" si="24"/>
        <v>0.48458149779735682</v>
      </c>
      <c r="R37" s="8">
        <f t="shared" si="24"/>
        <v>0.49496981891348091</v>
      </c>
    </row>
    <row r="38" spans="5:18">
      <c r="E38" s="1" t="str">
        <f t="shared" si="16"/>
        <v>Krzysztof "FAZIK" Brzeziński</v>
      </c>
      <c r="F38" s="8">
        <f t="shared" ref="F38:R38" si="25">F24/F$25</f>
        <v>0.35135135135135137</v>
      </c>
      <c r="G38" s="8">
        <f t="shared" si="25"/>
        <v>0.16666666666666666</v>
      </c>
      <c r="H38" s="8">
        <f t="shared" si="25"/>
        <v>0.1092436974789916</v>
      </c>
      <c r="I38" s="8">
        <f t="shared" si="25"/>
        <v>8.1250000000000003E-2</v>
      </c>
      <c r="J38" s="8">
        <f t="shared" si="25"/>
        <v>6.5656565656565663E-2</v>
      </c>
      <c r="K38" s="8">
        <f t="shared" si="25"/>
        <v>5.5084745762711863E-2</v>
      </c>
      <c r="L38" s="8">
        <f t="shared" si="25"/>
        <v>4.779411764705882E-2</v>
      </c>
      <c r="M38" s="8">
        <f t="shared" si="25"/>
        <v>4.1533546325878593E-2</v>
      </c>
      <c r="N38" s="8">
        <f t="shared" si="25"/>
        <v>3.6931818181818184E-2</v>
      </c>
      <c r="O38" s="8">
        <f t="shared" si="25"/>
        <v>3.3419023136246784E-2</v>
      </c>
      <c r="P38" s="8">
        <f t="shared" si="25"/>
        <v>3.0732860520094562E-2</v>
      </c>
      <c r="Q38" s="8">
        <f t="shared" si="25"/>
        <v>2.8634361233480177E-2</v>
      </c>
      <c r="R38" s="8">
        <f t="shared" si="25"/>
        <v>2.6156941649899398E-2</v>
      </c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5:18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5:18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5:18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59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132" t="s">
        <v>0</v>
      </c>
      <c r="B1" s="132" t="s">
        <v>1</v>
      </c>
      <c r="C1" s="132" t="s">
        <v>2</v>
      </c>
      <c r="D1" s="133" t="s">
        <v>3</v>
      </c>
      <c r="E1" s="135" t="s">
        <v>4</v>
      </c>
      <c r="F1" s="131">
        <v>1</v>
      </c>
      <c r="G1" s="131">
        <v>2</v>
      </c>
      <c r="H1" s="131">
        <v>3</v>
      </c>
      <c r="I1" s="131">
        <v>4</v>
      </c>
      <c r="J1" s="131">
        <v>5</v>
      </c>
      <c r="K1" s="131">
        <v>6</v>
      </c>
      <c r="L1" s="131">
        <v>7</v>
      </c>
      <c r="M1" s="131">
        <v>8</v>
      </c>
      <c r="N1" s="131">
        <v>9</v>
      </c>
      <c r="O1" s="131">
        <v>10</v>
      </c>
      <c r="P1" s="131">
        <v>11</v>
      </c>
      <c r="Q1" s="131">
        <v>12</v>
      </c>
      <c r="R1" s="131">
        <v>13</v>
      </c>
      <c r="S1" s="129"/>
      <c r="T1" s="129"/>
      <c r="U1" s="129"/>
      <c r="V1" s="129"/>
      <c r="W1" s="129"/>
      <c r="X1" s="22" t="s">
        <v>65</v>
      </c>
      <c r="Y1" s="22" t="s">
        <v>64</v>
      </c>
      <c r="Z1" s="130" t="s">
        <v>25</v>
      </c>
      <c r="AA1" s="130"/>
      <c r="AB1" s="130"/>
      <c r="AC1" s="130"/>
      <c r="AD1" s="20" t="s">
        <v>28</v>
      </c>
      <c r="AE1" s="45">
        <v>650</v>
      </c>
    </row>
    <row r="2" spans="1:31">
      <c r="A2" s="132"/>
      <c r="B2" s="132"/>
      <c r="C2" s="132"/>
      <c r="D2" s="134"/>
      <c r="E2" s="135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46">
        <v>0</v>
      </c>
      <c r="T2" s="46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9" si="0">SUM(F3:R3)</f>
        <v>504</v>
      </c>
      <c r="F3" s="17">
        <v>40</v>
      </c>
      <c r="G3" s="17">
        <v>42</v>
      </c>
      <c r="H3" s="17">
        <v>45</v>
      </c>
      <c r="I3" s="17">
        <v>45</v>
      </c>
      <c r="J3" s="17">
        <v>40</v>
      </c>
      <c r="K3" s="17">
        <v>35</v>
      </c>
      <c r="L3" s="17">
        <v>33</v>
      </c>
      <c r="M3" s="17">
        <v>35</v>
      </c>
      <c r="N3" s="17">
        <v>38</v>
      </c>
      <c r="O3" s="17">
        <v>33</v>
      </c>
      <c r="P3" s="17">
        <v>38</v>
      </c>
      <c r="Q3" s="17">
        <v>41</v>
      </c>
      <c r="R3" s="17">
        <f>SUM(S3:W3)</f>
        <v>39</v>
      </c>
      <c r="S3" s="17">
        <v>5</v>
      </c>
      <c r="T3" s="17">
        <v>10</v>
      </c>
      <c r="U3" s="17">
        <v>7</v>
      </c>
      <c r="V3" s="17">
        <v>8</v>
      </c>
      <c r="W3" s="17">
        <v>9</v>
      </c>
      <c r="X3" s="44">
        <f t="shared" ref="X3:X9" si="1">E3/13</f>
        <v>38.769230769230766</v>
      </c>
      <c r="Y3" s="44">
        <f t="shared" ref="Y3:Y9" si="2">X3/5</f>
        <v>7.7538461538461529</v>
      </c>
      <c r="AD3">
        <f t="shared" ref="AD3:AD7" si="3">E3-$AE$1</f>
        <v>-146</v>
      </c>
      <c r="AE3" s="19">
        <f t="shared" ref="AE3:AE7" si="4">E3/$AE$1</f>
        <v>0.77538461538461534</v>
      </c>
    </row>
    <row r="4" spans="1:31">
      <c r="A4" s="9">
        <v>2</v>
      </c>
      <c r="B4" s="11" t="s">
        <v>30</v>
      </c>
      <c r="C4" s="12" t="s">
        <v>5</v>
      </c>
      <c r="D4" s="12" t="s">
        <v>9</v>
      </c>
      <c r="E4" s="13">
        <f t="shared" si="0"/>
        <v>437</v>
      </c>
      <c r="F4" s="18">
        <v>39</v>
      </c>
      <c r="G4" s="18">
        <v>38</v>
      </c>
      <c r="H4" s="18">
        <v>36</v>
      </c>
      <c r="I4" s="18">
        <v>31</v>
      </c>
      <c r="J4" s="14">
        <v>35</v>
      </c>
      <c r="K4" s="14">
        <v>37</v>
      </c>
      <c r="L4" s="14">
        <v>31</v>
      </c>
      <c r="M4" s="14">
        <v>39</v>
      </c>
      <c r="N4" s="14">
        <v>26</v>
      </c>
      <c r="O4" s="14">
        <v>36</v>
      </c>
      <c r="P4" s="14">
        <v>32</v>
      </c>
      <c r="Q4" s="14">
        <v>18</v>
      </c>
      <c r="R4" s="14">
        <f t="shared" ref="R4:R9" si="5">SUM(S4:W4)</f>
        <v>39</v>
      </c>
      <c r="S4" s="14">
        <v>7</v>
      </c>
      <c r="T4" s="14">
        <v>7</v>
      </c>
      <c r="U4" s="14">
        <v>8</v>
      </c>
      <c r="V4" s="14">
        <v>8</v>
      </c>
      <c r="W4" s="14">
        <v>9</v>
      </c>
      <c r="X4" s="44">
        <f t="shared" si="1"/>
        <v>33.615384615384613</v>
      </c>
      <c r="Y4" s="44">
        <f t="shared" si="2"/>
        <v>6.7230769230769223</v>
      </c>
      <c r="Z4">
        <f>E3-E4</f>
        <v>67</v>
      </c>
      <c r="AA4" s="19">
        <f t="shared" ref="AA4:AA7" si="6">E4/E3</f>
        <v>0.86706349206349209</v>
      </c>
      <c r="AB4">
        <f t="shared" ref="AB4:AB7" si="7">E4-E$3</f>
        <v>-67</v>
      </c>
      <c r="AC4" s="19">
        <f t="shared" ref="AC4:AC7" si="8">E4/E$3</f>
        <v>0.86706349206349209</v>
      </c>
      <c r="AD4">
        <f t="shared" si="3"/>
        <v>-213</v>
      </c>
      <c r="AE4" s="19">
        <f t="shared" si="4"/>
        <v>0.67230769230769227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418</v>
      </c>
      <c r="F5" s="17">
        <v>26</v>
      </c>
      <c r="G5" s="17">
        <v>43</v>
      </c>
      <c r="H5" s="17">
        <v>30</v>
      </c>
      <c r="I5" s="17">
        <v>38</v>
      </c>
      <c r="J5" s="17">
        <v>29</v>
      </c>
      <c r="K5" s="17">
        <v>35</v>
      </c>
      <c r="L5" s="17">
        <v>27</v>
      </c>
      <c r="M5" s="17">
        <v>35</v>
      </c>
      <c r="N5" s="17">
        <v>24</v>
      </c>
      <c r="O5" s="17">
        <v>35</v>
      </c>
      <c r="P5" s="17">
        <v>35</v>
      </c>
      <c r="Q5" s="17">
        <v>20</v>
      </c>
      <c r="R5" s="17">
        <f t="shared" si="5"/>
        <v>41</v>
      </c>
      <c r="S5" s="17">
        <v>7</v>
      </c>
      <c r="T5" s="17">
        <v>9</v>
      </c>
      <c r="U5" s="17">
        <v>6</v>
      </c>
      <c r="V5" s="17">
        <v>9</v>
      </c>
      <c r="W5" s="17">
        <v>10</v>
      </c>
      <c r="X5" s="44">
        <f t="shared" si="1"/>
        <v>32.153846153846153</v>
      </c>
      <c r="Y5" s="44">
        <f t="shared" si="2"/>
        <v>6.430769230769231</v>
      </c>
      <c r="Z5">
        <f t="shared" ref="Z5:Z9" si="9">E4-E5</f>
        <v>19</v>
      </c>
      <c r="AA5" s="19">
        <f t="shared" si="6"/>
        <v>0.95652173913043481</v>
      </c>
      <c r="AB5">
        <f t="shared" si="7"/>
        <v>-86</v>
      </c>
      <c r="AC5" s="19">
        <f t="shared" si="8"/>
        <v>0.82936507936507942</v>
      </c>
      <c r="AD5">
        <f t="shared" si="3"/>
        <v>-232</v>
      </c>
      <c r="AE5" s="19">
        <f t="shared" si="4"/>
        <v>0.6430769230769231</v>
      </c>
    </row>
    <row r="6" spans="1:31">
      <c r="A6" s="9">
        <v>4</v>
      </c>
      <c r="B6" s="11" t="s">
        <v>46</v>
      </c>
      <c r="C6" s="12" t="s">
        <v>5</v>
      </c>
      <c r="D6" s="12" t="s">
        <v>9</v>
      </c>
      <c r="E6" s="13">
        <f t="shared" si="0"/>
        <v>387</v>
      </c>
      <c r="F6" s="14">
        <v>27</v>
      </c>
      <c r="G6" s="14">
        <v>27</v>
      </c>
      <c r="H6" s="14">
        <v>26</v>
      </c>
      <c r="I6" s="14">
        <v>34</v>
      </c>
      <c r="J6" s="14">
        <v>34</v>
      </c>
      <c r="K6" s="14">
        <v>33</v>
      </c>
      <c r="L6" s="14">
        <v>31</v>
      </c>
      <c r="M6" s="14">
        <v>29</v>
      </c>
      <c r="N6" s="14">
        <v>35</v>
      </c>
      <c r="O6" s="14">
        <v>26</v>
      </c>
      <c r="P6" s="14">
        <v>24</v>
      </c>
      <c r="Q6" s="14">
        <v>31</v>
      </c>
      <c r="R6" s="14">
        <f t="shared" si="5"/>
        <v>30</v>
      </c>
      <c r="S6" s="14">
        <v>5</v>
      </c>
      <c r="T6" s="14">
        <v>9</v>
      </c>
      <c r="U6" s="14">
        <v>7</v>
      </c>
      <c r="V6" s="14">
        <v>8</v>
      </c>
      <c r="W6" s="14">
        <v>1</v>
      </c>
      <c r="X6" s="44">
        <f t="shared" si="1"/>
        <v>29.76923076923077</v>
      </c>
      <c r="Y6" s="44">
        <f t="shared" si="2"/>
        <v>5.953846153846154</v>
      </c>
      <c r="Z6">
        <f t="shared" si="9"/>
        <v>31</v>
      </c>
      <c r="AA6" s="19">
        <f t="shared" si="6"/>
        <v>0.92583732057416268</v>
      </c>
      <c r="AB6">
        <f t="shared" si="7"/>
        <v>-117</v>
      </c>
      <c r="AC6" s="19">
        <f t="shared" si="8"/>
        <v>0.7678571428571429</v>
      </c>
      <c r="AD6">
        <f t="shared" si="3"/>
        <v>-263</v>
      </c>
      <c r="AE6" s="19">
        <f t="shared" si="4"/>
        <v>0.5953846153846154</v>
      </c>
    </row>
    <row r="7" spans="1:31">
      <c r="A7" s="9">
        <v>5</v>
      </c>
      <c r="B7" s="11" t="s">
        <v>10</v>
      </c>
      <c r="C7" s="12" t="s">
        <v>5</v>
      </c>
      <c r="D7" s="12" t="s">
        <v>9</v>
      </c>
      <c r="E7" s="13">
        <f t="shared" si="0"/>
        <v>375</v>
      </c>
      <c r="F7" s="17">
        <v>38</v>
      </c>
      <c r="G7" s="17">
        <v>33</v>
      </c>
      <c r="H7" s="17">
        <v>30</v>
      </c>
      <c r="I7" s="17">
        <v>32</v>
      </c>
      <c r="J7" s="17">
        <v>29</v>
      </c>
      <c r="K7" s="17">
        <v>35</v>
      </c>
      <c r="L7" s="17">
        <v>41</v>
      </c>
      <c r="M7" s="17">
        <v>30</v>
      </c>
      <c r="N7" s="17">
        <v>22</v>
      </c>
      <c r="O7" s="17">
        <v>16</v>
      </c>
      <c r="P7" s="17">
        <v>15</v>
      </c>
      <c r="Q7" s="17">
        <v>24</v>
      </c>
      <c r="R7" s="17">
        <f t="shared" si="5"/>
        <v>30</v>
      </c>
      <c r="S7" s="17">
        <v>9</v>
      </c>
      <c r="T7" s="17">
        <v>7</v>
      </c>
      <c r="U7" s="17">
        <v>8</v>
      </c>
      <c r="V7" s="17">
        <v>6</v>
      </c>
      <c r="W7" s="17"/>
      <c r="X7" s="44">
        <f t="shared" si="1"/>
        <v>28.846153846153847</v>
      </c>
      <c r="Y7" s="44">
        <f t="shared" si="2"/>
        <v>5.7692307692307692</v>
      </c>
      <c r="Z7">
        <f t="shared" si="9"/>
        <v>12</v>
      </c>
      <c r="AA7" s="19">
        <f t="shared" si="6"/>
        <v>0.96899224806201545</v>
      </c>
      <c r="AB7">
        <f t="shared" si="7"/>
        <v>-129</v>
      </c>
      <c r="AC7" s="19">
        <f t="shared" si="8"/>
        <v>0.74404761904761907</v>
      </c>
      <c r="AD7">
        <f t="shared" si="3"/>
        <v>-275</v>
      </c>
      <c r="AE7" s="19">
        <f t="shared" si="4"/>
        <v>0.57692307692307687</v>
      </c>
    </row>
    <row r="8" spans="1:31">
      <c r="A8" s="9">
        <v>6</v>
      </c>
      <c r="B8" s="11" t="s">
        <v>69</v>
      </c>
      <c r="C8" s="12" t="s">
        <v>5</v>
      </c>
      <c r="D8" s="12" t="s">
        <v>6</v>
      </c>
      <c r="E8" s="13">
        <f t="shared" si="0"/>
        <v>355</v>
      </c>
      <c r="F8" s="18">
        <v>23</v>
      </c>
      <c r="G8" s="18">
        <v>25</v>
      </c>
      <c r="H8" s="18">
        <v>33</v>
      </c>
      <c r="I8" s="18">
        <v>38</v>
      </c>
      <c r="J8" s="18">
        <v>27</v>
      </c>
      <c r="K8" s="18">
        <v>38</v>
      </c>
      <c r="L8" s="18">
        <v>16</v>
      </c>
      <c r="M8" s="18">
        <v>36</v>
      </c>
      <c r="N8" s="18">
        <v>30</v>
      </c>
      <c r="O8" s="18">
        <v>24</v>
      </c>
      <c r="P8" s="18">
        <v>15</v>
      </c>
      <c r="Q8" s="18">
        <v>7</v>
      </c>
      <c r="R8" s="18">
        <f t="shared" si="5"/>
        <v>43</v>
      </c>
      <c r="S8" s="18">
        <v>7</v>
      </c>
      <c r="T8" s="18">
        <v>9</v>
      </c>
      <c r="U8" s="18">
        <v>9</v>
      </c>
      <c r="V8" s="18">
        <v>9</v>
      </c>
      <c r="W8" s="18">
        <v>9</v>
      </c>
      <c r="X8" s="44">
        <f t="shared" si="1"/>
        <v>27.307692307692307</v>
      </c>
      <c r="Y8" s="44">
        <f t="shared" si="2"/>
        <v>5.4615384615384617</v>
      </c>
      <c r="Z8">
        <f t="shared" si="9"/>
        <v>20</v>
      </c>
      <c r="AA8" s="19">
        <f>E8/E7</f>
        <v>0.94666666666666666</v>
      </c>
      <c r="AB8">
        <f>E8-E$3</f>
        <v>-149</v>
      </c>
      <c r="AC8" s="19">
        <f>E8/E$3</f>
        <v>0.70436507936507942</v>
      </c>
      <c r="AD8">
        <f>E8-$AE$1</f>
        <v>-295</v>
      </c>
      <c r="AE8" s="19">
        <f>E8/$AE$1</f>
        <v>0.5461538461538461</v>
      </c>
    </row>
    <row r="9" spans="1:31">
      <c r="A9" s="9">
        <v>7</v>
      </c>
      <c r="B9" s="11" t="s">
        <v>70</v>
      </c>
      <c r="C9" s="12" t="s">
        <v>5</v>
      </c>
      <c r="D9" s="12" t="s">
        <v>6</v>
      </c>
      <c r="E9" s="13">
        <f t="shared" si="0"/>
        <v>347</v>
      </c>
      <c r="F9" s="17">
        <v>24</v>
      </c>
      <c r="G9" s="17">
        <v>35</v>
      </c>
      <c r="H9" s="17">
        <v>22</v>
      </c>
      <c r="I9" s="17">
        <v>28</v>
      </c>
      <c r="J9" s="17">
        <v>25</v>
      </c>
      <c r="K9" s="17">
        <v>27</v>
      </c>
      <c r="L9" s="17">
        <v>32</v>
      </c>
      <c r="M9" s="17">
        <v>33</v>
      </c>
      <c r="N9" s="17">
        <v>25</v>
      </c>
      <c r="O9" s="17">
        <v>22</v>
      </c>
      <c r="P9" s="17">
        <v>14</v>
      </c>
      <c r="Q9" s="17">
        <v>18</v>
      </c>
      <c r="R9" s="17">
        <f t="shared" si="5"/>
        <v>42</v>
      </c>
      <c r="S9" s="17">
        <v>8</v>
      </c>
      <c r="T9" s="17">
        <v>9</v>
      </c>
      <c r="U9" s="17">
        <v>8</v>
      </c>
      <c r="V9" s="17">
        <v>9</v>
      </c>
      <c r="W9" s="17">
        <v>8</v>
      </c>
      <c r="X9" s="44">
        <f t="shared" si="1"/>
        <v>26.692307692307693</v>
      </c>
      <c r="Y9" s="44">
        <f t="shared" si="2"/>
        <v>5.338461538461539</v>
      </c>
      <c r="Z9">
        <f t="shared" si="9"/>
        <v>8</v>
      </c>
      <c r="AA9" s="19">
        <f t="shared" ref="AA9" si="10">E9/E8</f>
        <v>0.9774647887323944</v>
      </c>
      <c r="AB9">
        <f t="shared" ref="AB9" si="11">E9-E$3</f>
        <v>-157</v>
      </c>
      <c r="AC9" s="19">
        <f t="shared" ref="AC9" si="12">E9/E$3</f>
        <v>0.68849206349206349</v>
      </c>
      <c r="AD9">
        <f t="shared" ref="AD9" si="13">E9-$AE$1</f>
        <v>-303</v>
      </c>
      <c r="AE9" s="19">
        <f t="shared" ref="AE9" si="14">E9/$AE$1</f>
        <v>0.53384615384615386</v>
      </c>
    </row>
    <row r="10" spans="1:31">
      <c r="A10" s="9">
        <v>8</v>
      </c>
      <c r="B10" s="11" t="s">
        <v>62</v>
      </c>
      <c r="C10" s="10" t="s">
        <v>5</v>
      </c>
      <c r="D10" s="16" t="s">
        <v>6</v>
      </c>
      <c r="E10" s="13">
        <f t="shared" ref="E10:E18" si="15">SUM(F10:R10)</f>
        <v>319</v>
      </c>
      <c r="F10" s="18">
        <v>28</v>
      </c>
      <c r="G10" s="18">
        <v>30</v>
      </c>
      <c r="H10" s="18">
        <v>35</v>
      </c>
      <c r="I10" s="18">
        <v>35</v>
      </c>
      <c r="J10" s="14">
        <v>25</v>
      </c>
      <c r="K10" s="14">
        <v>15</v>
      </c>
      <c r="L10" s="14">
        <v>20</v>
      </c>
      <c r="M10" s="14">
        <v>22</v>
      </c>
      <c r="N10" s="14">
        <v>16</v>
      </c>
      <c r="O10" s="14">
        <v>18</v>
      </c>
      <c r="P10" s="14">
        <v>24</v>
      </c>
      <c r="Q10" s="14">
        <v>17</v>
      </c>
      <c r="R10" s="14">
        <f t="shared" ref="R10:R18" si="16">SUM(S10:W10)</f>
        <v>34</v>
      </c>
      <c r="S10" s="14">
        <v>6</v>
      </c>
      <c r="T10" s="14">
        <v>8</v>
      </c>
      <c r="U10" s="14">
        <v>8</v>
      </c>
      <c r="V10" s="14">
        <v>9</v>
      </c>
      <c r="W10" s="14">
        <v>3</v>
      </c>
      <c r="X10" s="44">
        <f t="shared" ref="X10:X18" si="17">E10/13</f>
        <v>24.53846153846154</v>
      </c>
      <c r="Y10" s="44">
        <f t="shared" ref="Y10:Y18" si="18">X10/5</f>
        <v>4.907692307692308</v>
      </c>
      <c r="Z10">
        <f t="shared" ref="Z10:Z18" si="19">E9-E10</f>
        <v>28</v>
      </c>
      <c r="AA10" s="19">
        <f t="shared" ref="AA10:AA18" si="20">E10/E9</f>
        <v>0.9193083573487032</v>
      </c>
      <c r="AB10">
        <f t="shared" ref="AB10:AB18" si="21">E10-E$3</f>
        <v>-185</v>
      </c>
      <c r="AC10" s="19">
        <f t="shared" ref="AC10:AC18" si="22">E10/E$3</f>
        <v>0.63293650793650791</v>
      </c>
      <c r="AD10">
        <f t="shared" ref="AD10:AD18" si="23">E10-$AE$1</f>
        <v>-331</v>
      </c>
      <c r="AE10" s="19">
        <f t="shared" ref="AE10:AE18" si="24">E10/$AE$1</f>
        <v>0.49076923076923079</v>
      </c>
    </row>
    <row r="11" spans="1:31">
      <c r="A11" s="9">
        <v>9</v>
      </c>
      <c r="B11" s="11" t="s">
        <v>66</v>
      </c>
      <c r="C11" s="12" t="s">
        <v>5</v>
      </c>
      <c r="D11" s="12" t="s">
        <v>8</v>
      </c>
      <c r="E11" s="13">
        <f t="shared" si="15"/>
        <v>299</v>
      </c>
      <c r="F11" s="17">
        <v>14</v>
      </c>
      <c r="G11" s="17">
        <v>20</v>
      </c>
      <c r="H11" s="17">
        <v>27</v>
      </c>
      <c r="I11" s="17">
        <v>29</v>
      </c>
      <c r="J11" s="17">
        <v>11</v>
      </c>
      <c r="K11" s="17">
        <v>26</v>
      </c>
      <c r="L11" s="17">
        <v>17</v>
      </c>
      <c r="M11" s="17">
        <v>29</v>
      </c>
      <c r="N11" s="17">
        <v>30</v>
      </c>
      <c r="O11" s="17">
        <v>19</v>
      </c>
      <c r="P11" s="17">
        <v>33</v>
      </c>
      <c r="Q11" s="17">
        <v>21</v>
      </c>
      <c r="R11" s="17">
        <f t="shared" si="16"/>
        <v>23</v>
      </c>
      <c r="S11" s="17">
        <v>3</v>
      </c>
      <c r="T11" s="17">
        <v>9</v>
      </c>
      <c r="U11" s="17">
        <v>6</v>
      </c>
      <c r="V11" s="17">
        <v>5</v>
      </c>
      <c r="W11" s="17"/>
      <c r="X11" s="44">
        <f t="shared" si="17"/>
        <v>23</v>
      </c>
      <c r="Y11" s="44">
        <f t="shared" si="18"/>
        <v>4.5999999999999996</v>
      </c>
      <c r="Z11">
        <f t="shared" si="19"/>
        <v>20</v>
      </c>
      <c r="AA11" s="19">
        <f t="shared" si="20"/>
        <v>0.93730407523510972</v>
      </c>
      <c r="AB11">
        <f t="shared" si="21"/>
        <v>-205</v>
      </c>
      <c r="AC11" s="19">
        <f t="shared" si="22"/>
        <v>0.59325396825396826</v>
      </c>
      <c r="AD11">
        <f t="shared" si="23"/>
        <v>-351</v>
      </c>
      <c r="AE11" s="19">
        <f t="shared" si="24"/>
        <v>0.46</v>
      </c>
    </row>
    <row r="12" spans="1:31">
      <c r="A12" s="9">
        <v>10</v>
      </c>
      <c r="B12" s="11" t="s">
        <v>63</v>
      </c>
      <c r="C12" s="12" t="s">
        <v>5</v>
      </c>
      <c r="D12" s="12" t="s">
        <v>6</v>
      </c>
      <c r="E12" s="13">
        <f t="shared" si="15"/>
        <v>248</v>
      </c>
      <c r="F12" s="14">
        <v>31</v>
      </c>
      <c r="G12" s="14">
        <v>27</v>
      </c>
      <c r="H12" s="14">
        <v>25</v>
      </c>
      <c r="I12" s="14">
        <v>28</v>
      </c>
      <c r="J12" s="14">
        <v>16</v>
      </c>
      <c r="K12" s="14">
        <v>4</v>
      </c>
      <c r="L12" s="14">
        <v>22</v>
      </c>
      <c r="M12" s="14">
        <v>17</v>
      </c>
      <c r="N12" s="14">
        <v>10</v>
      </c>
      <c r="O12" s="14">
        <v>19</v>
      </c>
      <c r="P12" s="14">
        <v>21</v>
      </c>
      <c r="Q12" s="14">
        <v>20</v>
      </c>
      <c r="R12" s="14">
        <f t="shared" si="16"/>
        <v>8</v>
      </c>
      <c r="S12" s="14">
        <v>6</v>
      </c>
      <c r="T12" s="14">
        <v>2</v>
      </c>
      <c r="U12" s="14"/>
      <c r="V12" s="14"/>
      <c r="W12" s="14"/>
      <c r="X12" s="44">
        <f t="shared" si="17"/>
        <v>19.076923076923077</v>
      </c>
      <c r="Y12" s="44">
        <f t="shared" si="18"/>
        <v>3.8153846153846152</v>
      </c>
      <c r="Z12">
        <f t="shared" si="19"/>
        <v>51</v>
      </c>
      <c r="AA12" s="19">
        <f t="shared" si="20"/>
        <v>0.8294314381270903</v>
      </c>
      <c r="AB12">
        <f t="shared" si="21"/>
        <v>-256</v>
      </c>
      <c r="AC12" s="19">
        <f t="shared" si="22"/>
        <v>0.49206349206349204</v>
      </c>
      <c r="AD12">
        <f t="shared" si="23"/>
        <v>-402</v>
      </c>
      <c r="AE12" s="19">
        <f t="shared" si="24"/>
        <v>0.38153846153846155</v>
      </c>
    </row>
    <row r="13" spans="1:31">
      <c r="A13" s="9">
        <v>11</v>
      </c>
      <c r="B13" s="11" t="s">
        <v>71</v>
      </c>
      <c r="C13" s="12" t="s">
        <v>5</v>
      </c>
      <c r="D13" s="12" t="s">
        <v>9</v>
      </c>
      <c r="E13" s="13">
        <f t="shared" si="15"/>
        <v>246</v>
      </c>
      <c r="F13" s="17">
        <v>21</v>
      </c>
      <c r="G13" s="17">
        <v>32</v>
      </c>
      <c r="H13" s="17">
        <v>19</v>
      </c>
      <c r="I13" s="17">
        <v>29</v>
      </c>
      <c r="J13" s="17">
        <v>20</v>
      </c>
      <c r="K13" s="17">
        <v>32</v>
      </c>
      <c r="L13" s="17">
        <v>20</v>
      </c>
      <c r="M13" s="17">
        <v>22</v>
      </c>
      <c r="N13" s="17">
        <v>21</v>
      </c>
      <c r="O13" s="17">
        <v>3</v>
      </c>
      <c r="P13" s="17">
        <v>14</v>
      </c>
      <c r="Q13" s="17">
        <v>13</v>
      </c>
      <c r="R13" s="17">
        <f t="shared" si="16"/>
        <v>0</v>
      </c>
      <c r="S13" s="17"/>
      <c r="T13" s="17"/>
      <c r="U13" s="17"/>
      <c r="V13" s="17"/>
      <c r="W13" s="17"/>
      <c r="X13" s="44">
        <f t="shared" si="17"/>
        <v>18.923076923076923</v>
      </c>
      <c r="Y13" s="44">
        <f t="shared" si="18"/>
        <v>3.7846153846153845</v>
      </c>
      <c r="Z13">
        <f t="shared" si="19"/>
        <v>2</v>
      </c>
      <c r="AA13" s="19">
        <f t="shared" si="20"/>
        <v>0.99193548387096775</v>
      </c>
      <c r="AB13">
        <f t="shared" si="21"/>
        <v>-258</v>
      </c>
      <c r="AC13" s="19">
        <f t="shared" si="22"/>
        <v>0.48809523809523808</v>
      </c>
      <c r="AD13">
        <f t="shared" si="23"/>
        <v>-404</v>
      </c>
      <c r="AE13" s="19">
        <f t="shared" si="24"/>
        <v>0.37846153846153846</v>
      </c>
    </row>
    <row r="14" spans="1:31">
      <c r="A14" s="9">
        <v>12</v>
      </c>
      <c r="B14" s="11" t="s">
        <v>72</v>
      </c>
      <c r="C14" s="12" t="s">
        <v>5</v>
      </c>
      <c r="D14" s="12" t="s">
        <v>6</v>
      </c>
      <c r="E14" s="13">
        <f t="shared" si="15"/>
        <v>227</v>
      </c>
      <c r="F14" s="18">
        <v>33</v>
      </c>
      <c r="G14" s="18">
        <v>33</v>
      </c>
      <c r="H14" s="18">
        <v>16</v>
      </c>
      <c r="I14" s="18">
        <v>25</v>
      </c>
      <c r="J14" s="18">
        <v>6</v>
      </c>
      <c r="K14" s="18">
        <v>11</v>
      </c>
      <c r="L14" s="18">
        <v>6</v>
      </c>
      <c r="M14" s="18">
        <v>24</v>
      </c>
      <c r="N14" s="18">
        <v>11</v>
      </c>
      <c r="O14" s="18">
        <v>7</v>
      </c>
      <c r="P14" s="18">
        <v>10</v>
      </c>
      <c r="Q14" s="18">
        <v>17</v>
      </c>
      <c r="R14" s="18">
        <f t="shared" si="16"/>
        <v>28</v>
      </c>
      <c r="S14" s="18">
        <v>10</v>
      </c>
      <c r="T14" s="18">
        <v>8</v>
      </c>
      <c r="U14" s="18">
        <v>6</v>
      </c>
      <c r="V14" s="18">
        <v>4</v>
      </c>
      <c r="W14" s="18"/>
      <c r="X14" s="44">
        <f t="shared" si="17"/>
        <v>17.46153846153846</v>
      </c>
      <c r="Y14" s="44">
        <f t="shared" si="18"/>
        <v>3.4923076923076919</v>
      </c>
      <c r="Z14">
        <f t="shared" si="19"/>
        <v>19</v>
      </c>
      <c r="AA14" s="19">
        <f t="shared" si="20"/>
        <v>0.92276422764227639</v>
      </c>
      <c r="AB14">
        <f t="shared" si="21"/>
        <v>-277</v>
      </c>
      <c r="AC14" s="19">
        <f t="shared" si="22"/>
        <v>0.45039682539682541</v>
      </c>
      <c r="AD14">
        <f t="shared" si="23"/>
        <v>-423</v>
      </c>
      <c r="AE14" s="19">
        <f t="shared" si="24"/>
        <v>0.34923076923076923</v>
      </c>
    </row>
    <row r="15" spans="1:31">
      <c r="A15" s="9">
        <v>13</v>
      </c>
      <c r="B15" s="11" t="s">
        <v>73</v>
      </c>
      <c r="C15" s="12" t="s">
        <v>74</v>
      </c>
      <c r="D15" s="12" t="s">
        <v>9</v>
      </c>
      <c r="E15" s="13">
        <f t="shared" si="15"/>
        <v>191</v>
      </c>
      <c r="F15" s="17">
        <v>26</v>
      </c>
      <c r="G15" s="17">
        <v>27</v>
      </c>
      <c r="H15" s="17">
        <v>29</v>
      </c>
      <c r="I15" s="17">
        <v>37</v>
      </c>
      <c r="J15" s="17">
        <v>26</v>
      </c>
      <c r="K15" s="17">
        <v>15</v>
      </c>
      <c r="L15" s="17">
        <v>13</v>
      </c>
      <c r="M15" s="17">
        <v>18</v>
      </c>
      <c r="N15" s="17"/>
      <c r="O15" s="17"/>
      <c r="P15" s="17"/>
      <c r="Q15" s="17"/>
      <c r="R15" s="17">
        <f t="shared" si="16"/>
        <v>0</v>
      </c>
      <c r="S15" s="17"/>
      <c r="T15" s="17"/>
      <c r="U15" s="17"/>
      <c r="V15" s="17"/>
      <c r="W15" s="17"/>
      <c r="X15" s="44">
        <f t="shared" si="17"/>
        <v>14.692307692307692</v>
      </c>
      <c r="Y15" s="44">
        <f t="shared" si="18"/>
        <v>2.9384615384615382</v>
      </c>
      <c r="Z15">
        <f t="shared" si="19"/>
        <v>36</v>
      </c>
      <c r="AA15" s="19">
        <f t="shared" si="20"/>
        <v>0.84140969162995594</v>
      </c>
      <c r="AB15">
        <f t="shared" si="21"/>
        <v>-313</v>
      </c>
      <c r="AC15" s="19">
        <f t="shared" si="22"/>
        <v>0.37896825396825395</v>
      </c>
      <c r="AD15">
        <f t="shared" si="23"/>
        <v>-459</v>
      </c>
      <c r="AE15" s="19">
        <f t="shared" si="24"/>
        <v>0.29384615384615387</v>
      </c>
    </row>
    <row r="16" spans="1:31">
      <c r="A16" s="9">
        <v>14</v>
      </c>
      <c r="B16" s="11" t="s">
        <v>75</v>
      </c>
      <c r="C16" s="10" t="s">
        <v>5</v>
      </c>
      <c r="D16" s="16" t="s">
        <v>6</v>
      </c>
      <c r="E16" s="13">
        <f t="shared" si="15"/>
        <v>130</v>
      </c>
      <c r="F16" s="18">
        <v>12</v>
      </c>
      <c r="G16" s="18">
        <v>0</v>
      </c>
      <c r="H16" s="18">
        <v>16</v>
      </c>
      <c r="I16" s="18">
        <v>22</v>
      </c>
      <c r="J16" s="14">
        <v>14</v>
      </c>
      <c r="K16" s="14">
        <v>14</v>
      </c>
      <c r="L16" s="14">
        <v>23</v>
      </c>
      <c r="M16" s="14">
        <v>12</v>
      </c>
      <c r="N16" s="14">
        <v>7</v>
      </c>
      <c r="O16" s="14">
        <v>6</v>
      </c>
      <c r="P16" s="14">
        <v>4</v>
      </c>
      <c r="Q16" s="14">
        <v>0</v>
      </c>
      <c r="R16" s="14">
        <f t="shared" si="16"/>
        <v>0</v>
      </c>
      <c r="S16" s="14">
        <v>0</v>
      </c>
      <c r="T16" s="14"/>
      <c r="U16" s="14"/>
      <c r="V16" s="14"/>
      <c r="W16" s="14"/>
      <c r="X16" s="44">
        <f t="shared" si="17"/>
        <v>10</v>
      </c>
      <c r="Y16" s="44">
        <f t="shared" si="18"/>
        <v>2</v>
      </c>
      <c r="Z16">
        <f t="shared" si="19"/>
        <v>61</v>
      </c>
      <c r="AA16" s="19">
        <f t="shared" si="20"/>
        <v>0.68062827225130895</v>
      </c>
      <c r="AB16">
        <f t="shared" si="21"/>
        <v>-374</v>
      </c>
      <c r="AC16" s="19">
        <f t="shared" si="22"/>
        <v>0.25793650793650796</v>
      </c>
      <c r="AD16">
        <f t="shared" si="23"/>
        <v>-520</v>
      </c>
      <c r="AE16" s="19">
        <f t="shared" si="24"/>
        <v>0.2</v>
      </c>
    </row>
    <row r="17" spans="1:31">
      <c r="A17" s="9">
        <v>15</v>
      </c>
      <c r="B17" s="11" t="s">
        <v>76</v>
      </c>
      <c r="C17" s="12" t="s">
        <v>5</v>
      </c>
      <c r="D17" s="12" t="s">
        <v>6</v>
      </c>
      <c r="E17" s="13">
        <f t="shared" si="15"/>
        <v>121</v>
      </c>
      <c r="F17" s="17">
        <v>3</v>
      </c>
      <c r="G17" s="17">
        <v>6</v>
      </c>
      <c r="H17" s="17">
        <v>11</v>
      </c>
      <c r="I17" s="17">
        <v>18</v>
      </c>
      <c r="J17" s="17">
        <v>4</v>
      </c>
      <c r="K17" s="17">
        <v>2</v>
      </c>
      <c r="L17" s="17">
        <v>11</v>
      </c>
      <c r="M17" s="17">
        <v>15</v>
      </c>
      <c r="N17" s="17">
        <v>13</v>
      </c>
      <c r="O17" s="17">
        <v>5</v>
      </c>
      <c r="P17" s="17">
        <v>13</v>
      </c>
      <c r="Q17" s="17">
        <v>13</v>
      </c>
      <c r="R17" s="17">
        <f t="shared" si="16"/>
        <v>7</v>
      </c>
      <c r="S17" s="17">
        <v>7</v>
      </c>
      <c r="T17" s="17">
        <v>0</v>
      </c>
      <c r="U17" s="17"/>
      <c r="V17" s="17"/>
      <c r="W17" s="17"/>
      <c r="X17" s="44">
        <f t="shared" si="17"/>
        <v>9.3076923076923084</v>
      </c>
      <c r="Y17" s="44">
        <f t="shared" si="18"/>
        <v>1.8615384615384616</v>
      </c>
      <c r="Z17">
        <f t="shared" si="19"/>
        <v>9</v>
      </c>
      <c r="AA17" s="19">
        <f t="shared" si="20"/>
        <v>0.93076923076923079</v>
      </c>
      <c r="AB17">
        <f t="shared" si="21"/>
        <v>-383</v>
      </c>
      <c r="AC17" s="19">
        <f t="shared" si="22"/>
        <v>0.24007936507936509</v>
      </c>
      <c r="AD17">
        <f t="shared" si="23"/>
        <v>-529</v>
      </c>
      <c r="AE17" s="19">
        <f t="shared" si="24"/>
        <v>0.18615384615384614</v>
      </c>
    </row>
    <row r="18" spans="1:31">
      <c r="A18" s="9">
        <v>16</v>
      </c>
      <c r="B18" s="11" t="s">
        <v>77</v>
      </c>
      <c r="C18" s="12" t="s">
        <v>5</v>
      </c>
      <c r="D18" s="12" t="s">
        <v>9</v>
      </c>
      <c r="E18" s="13">
        <f t="shared" si="15"/>
        <v>77</v>
      </c>
      <c r="F18" s="14">
        <v>7</v>
      </c>
      <c r="G18" s="14">
        <v>8</v>
      </c>
      <c r="H18" s="14">
        <v>19</v>
      </c>
      <c r="I18" s="14">
        <v>13</v>
      </c>
      <c r="J18" s="14">
        <v>4</v>
      </c>
      <c r="K18" s="14">
        <v>3</v>
      </c>
      <c r="L18" s="14">
        <v>3</v>
      </c>
      <c r="M18" s="14">
        <v>12</v>
      </c>
      <c r="N18" s="14">
        <v>8</v>
      </c>
      <c r="O18" s="14"/>
      <c r="P18" s="14"/>
      <c r="Q18" s="14"/>
      <c r="R18" s="14">
        <f t="shared" si="16"/>
        <v>0</v>
      </c>
      <c r="S18" s="14"/>
      <c r="T18" s="14"/>
      <c r="U18" s="14"/>
      <c r="V18" s="14"/>
      <c r="W18" s="14"/>
      <c r="X18" s="44">
        <f t="shared" si="17"/>
        <v>5.9230769230769234</v>
      </c>
      <c r="Y18" s="44">
        <f t="shared" si="18"/>
        <v>1.1846153846153846</v>
      </c>
      <c r="Z18">
        <f t="shared" si="19"/>
        <v>44</v>
      </c>
      <c r="AA18" s="19">
        <f t="shared" si="20"/>
        <v>0.63636363636363635</v>
      </c>
      <c r="AB18">
        <f t="shared" si="21"/>
        <v>-427</v>
      </c>
      <c r="AC18" s="19">
        <f t="shared" si="22"/>
        <v>0.15277777777777779</v>
      </c>
      <c r="AD18">
        <f t="shared" si="23"/>
        <v>-573</v>
      </c>
      <c r="AE18" s="19">
        <f t="shared" si="24"/>
        <v>0.11846153846153847</v>
      </c>
    </row>
    <row r="19" spans="1:31">
      <c r="A19" s="21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1">
      <c r="B20" s="4" t="s">
        <v>11</v>
      </c>
      <c r="D20" s="2"/>
      <c r="E20" s="2"/>
      <c r="F20" s="2"/>
      <c r="G20" s="2"/>
      <c r="H20" s="2"/>
      <c r="I20" s="2"/>
      <c r="J20" s="3"/>
      <c r="K20" s="3"/>
      <c r="L20" s="3"/>
    </row>
    <row r="21" spans="1:31">
      <c r="A21" s="5" t="s">
        <v>12</v>
      </c>
      <c r="B21" s="4" t="s">
        <v>13</v>
      </c>
      <c r="D21" s="2"/>
      <c r="F21" s="2"/>
      <c r="G21" s="2"/>
      <c r="H21" s="2"/>
      <c r="I21" s="2"/>
      <c r="J21" s="3"/>
      <c r="K21" s="3"/>
      <c r="L21" s="3"/>
    </row>
    <row r="22" spans="1:31">
      <c r="A22" s="5" t="s">
        <v>9</v>
      </c>
      <c r="B22" s="4" t="s">
        <v>14</v>
      </c>
      <c r="D22" s="2"/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>
        <v>12</v>
      </c>
      <c r="R22" s="2">
        <v>13</v>
      </c>
    </row>
    <row r="23" spans="1:31">
      <c r="A23" s="5" t="s">
        <v>8</v>
      </c>
      <c r="B23" s="6" t="s">
        <v>15</v>
      </c>
      <c r="D23" s="2"/>
      <c r="F23" s="2">
        <f>SUM($F3:F3)</f>
        <v>40</v>
      </c>
      <c r="G23" s="2">
        <f>SUM($F3:G3)</f>
        <v>82</v>
      </c>
      <c r="H23" s="2">
        <f>SUM($F3:H3)</f>
        <v>127</v>
      </c>
      <c r="I23" s="2">
        <f>SUM($F3:I3)</f>
        <v>172</v>
      </c>
      <c r="J23" s="2">
        <f>SUM($F3:J3)</f>
        <v>212</v>
      </c>
      <c r="K23" s="2">
        <f>SUM($F3:K3)</f>
        <v>247</v>
      </c>
      <c r="L23" s="2">
        <f>SUM($F3:L3)</f>
        <v>280</v>
      </c>
      <c r="M23" s="2">
        <f>SUM($F3:M3)</f>
        <v>315</v>
      </c>
      <c r="N23" s="2">
        <f>SUM($F3:N3)</f>
        <v>353</v>
      </c>
      <c r="O23" s="2">
        <f>SUM($F3:O3)</f>
        <v>386</v>
      </c>
      <c r="P23" s="2">
        <f>SUM($F3:P3)</f>
        <v>424</v>
      </c>
      <c r="Q23" s="2">
        <f>SUM($F3:Q3)</f>
        <v>465</v>
      </c>
      <c r="R23" s="2">
        <f>SUM($F3:R3)</f>
        <v>504</v>
      </c>
    </row>
    <row r="24" spans="1:31">
      <c r="A24" s="5" t="s">
        <v>6</v>
      </c>
      <c r="B24" s="4" t="s">
        <v>16</v>
      </c>
      <c r="D24" s="2"/>
      <c r="F24" s="2">
        <f>SUM($F4:F4)</f>
        <v>39</v>
      </c>
      <c r="G24" s="2">
        <f>SUM($F4:G4)</f>
        <v>77</v>
      </c>
      <c r="H24" s="2">
        <f>SUM($F4:H4)</f>
        <v>113</v>
      </c>
      <c r="I24" s="2">
        <f>SUM($F4:I4)</f>
        <v>144</v>
      </c>
      <c r="J24" s="2">
        <f>SUM($F4:J4)</f>
        <v>179</v>
      </c>
      <c r="K24" s="2">
        <f>SUM($F4:K4)</f>
        <v>216</v>
      </c>
      <c r="L24" s="2">
        <f>SUM($F4:L4)</f>
        <v>247</v>
      </c>
      <c r="M24" s="2">
        <f>SUM($F4:M4)</f>
        <v>286</v>
      </c>
      <c r="N24" s="2">
        <f>SUM($F4:N4)</f>
        <v>312</v>
      </c>
      <c r="O24" s="2">
        <f>SUM($F4:O4)</f>
        <v>348</v>
      </c>
      <c r="P24" s="2">
        <f>SUM($F4:P4)</f>
        <v>380</v>
      </c>
      <c r="Q24" s="2">
        <f>SUM($F4:Q4)</f>
        <v>398</v>
      </c>
      <c r="R24" s="2">
        <f>SUM($F4:R4)</f>
        <v>437</v>
      </c>
    </row>
    <row r="25" spans="1:31">
      <c r="A25" s="5" t="s">
        <v>17</v>
      </c>
      <c r="B25" s="4" t="s">
        <v>18</v>
      </c>
      <c r="D25" s="2"/>
      <c r="F25" s="2">
        <f>SUM($F5:F5)</f>
        <v>26</v>
      </c>
      <c r="G25" s="2">
        <f>SUM($F5:G5)</f>
        <v>69</v>
      </c>
      <c r="H25" s="2">
        <f>SUM($F5:H5)</f>
        <v>99</v>
      </c>
      <c r="I25" s="2">
        <f>SUM($F5:I5)</f>
        <v>137</v>
      </c>
      <c r="J25" s="2">
        <f>SUM($F5:J5)</f>
        <v>166</v>
      </c>
      <c r="K25" s="2">
        <f>SUM($F5:K5)</f>
        <v>201</v>
      </c>
      <c r="L25" s="2">
        <f>SUM($F5:L5)</f>
        <v>228</v>
      </c>
      <c r="M25" s="2">
        <f>SUM($F5:M5)</f>
        <v>263</v>
      </c>
      <c r="N25" s="2">
        <f>SUM($F5:N5)</f>
        <v>287</v>
      </c>
      <c r="O25" s="2">
        <f>SUM($F5:O5)</f>
        <v>322</v>
      </c>
      <c r="P25" s="2">
        <f>SUM($F5:P5)</f>
        <v>357</v>
      </c>
      <c r="Q25" s="2">
        <f>SUM($F5:Q5)</f>
        <v>377</v>
      </c>
      <c r="R25" s="2">
        <f>SUM($F5:R5)</f>
        <v>418</v>
      </c>
    </row>
    <row r="26" spans="1:31">
      <c r="A26" s="5" t="s">
        <v>19</v>
      </c>
      <c r="B26" s="6" t="s">
        <v>20</v>
      </c>
      <c r="D26" s="2"/>
      <c r="F26" s="2">
        <f>SUM($F6:F6)</f>
        <v>27</v>
      </c>
      <c r="G26" s="2">
        <f>SUM($F6:G6)</f>
        <v>54</v>
      </c>
      <c r="H26" s="2">
        <f>SUM($F6:H6)</f>
        <v>80</v>
      </c>
      <c r="I26" s="2">
        <f>SUM($F6:I6)</f>
        <v>114</v>
      </c>
      <c r="J26" s="2">
        <f>SUM($F6:J6)</f>
        <v>148</v>
      </c>
      <c r="K26" s="2">
        <f>SUM($F6:K6)</f>
        <v>181</v>
      </c>
      <c r="L26" s="2">
        <f>SUM($F6:L6)</f>
        <v>212</v>
      </c>
      <c r="M26" s="2">
        <f>SUM($F6:M6)</f>
        <v>241</v>
      </c>
      <c r="N26" s="2">
        <f>SUM($F6:N6)</f>
        <v>276</v>
      </c>
      <c r="O26" s="2">
        <f>SUM($F6:O6)</f>
        <v>302</v>
      </c>
      <c r="P26" s="2">
        <f>SUM($F6:P6)</f>
        <v>326</v>
      </c>
      <c r="Q26" s="2">
        <f>SUM($F6:Q6)</f>
        <v>357</v>
      </c>
      <c r="R26" s="2">
        <f>SUM($F6:R6)</f>
        <v>387</v>
      </c>
    </row>
    <row r="27" spans="1:31">
      <c r="A27" s="7"/>
      <c r="D27" s="2"/>
      <c r="F27" s="2">
        <f>SUM($F7:F7)</f>
        <v>38</v>
      </c>
      <c r="G27" s="2">
        <f>SUM($F7:G7)</f>
        <v>71</v>
      </c>
      <c r="H27" s="2">
        <f>SUM($F7:H7)</f>
        <v>101</v>
      </c>
      <c r="I27" s="2">
        <f>SUM($F7:I7)</f>
        <v>133</v>
      </c>
      <c r="J27" s="2">
        <f>SUM($F7:J7)</f>
        <v>162</v>
      </c>
      <c r="K27" s="2">
        <f>SUM($F7:K7)</f>
        <v>197</v>
      </c>
      <c r="L27" s="2">
        <f>SUM($F7:L7)</f>
        <v>238</v>
      </c>
      <c r="M27" s="2">
        <f>SUM($F7:M7)</f>
        <v>268</v>
      </c>
      <c r="N27" s="2">
        <f>SUM($F7:N7)</f>
        <v>290</v>
      </c>
      <c r="O27" s="2">
        <f>SUM($F7:O7)</f>
        <v>306</v>
      </c>
      <c r="P27" s="2">
        <f>SUM($F7:P7)</f>
        <v>321</v>
      </c>
      <c r="Q27" s="2">
        <f>SUM($F7:Q7)</f>
        <v>345</v>
      </c>
      <c r="R27" s="2">
        <f>SUM($F7:R7)</f>
        <v>375</v>
      </c>
    </row>
    <row r="28" spans="1:31">
      <c r="A28" s="7"/>
      <c r="B28" s="4" t="s">
        <v>21</v>
      </c>
      <c r="D28" s="2"/>
      <c r="F28" s="2">
        <f>SUM($F8:F8)</f>
        <v>23</v>
      </c>
      <c r="G28" s="2">
        <f>SUM($F8:G8)</f>
        <v>48</v>
      </c>
      <c r="H28" s="2">
        <f>SUM($F8:H8)</f>
        <v>81</v>
      </c>
      <c r="I28" s="2">
        <f>SUM($F8:I8)</f>
        <v>119</v>
      </c>
      <c r="J28" s="2">
        <f>SUM($F8:J8)</f>
        <v>146</v>
      </c>
      <c r="K28" s="2">
        <f>SUM($F8:K8)</f>
        <v>184</v>
      </c>
      <c r="L28" s="2">
        <f>SUM($F8:L8)</f>
        <v>200</v>
      </c>
      <c r="M28" s="2">
        <f>SUM($F8:M8)</f>
        <v>236</v>
      </c>
      <c r="N28" s="2">
        <f>SUM($F8:N8)</f>
        <v>266</v>
      </c>
      <c r="O28" s="2">
        <f>SUM($F8:O8)</f>
        <v>290</v>
      </c>
      <c r="P28" s="2">
        <f>SUM($F8:P8)</f>
        <v>305</v>
      </c>
      <c r="Q28" s="2">
        <f>SUM($F8:Q8)</f>
        <v>312</v>
      </c>
      <c r="R28" s="2">
        <f>SUM($F8:R8)</f>
        <v>355</v>
      </c>
    </row>
    <row r="29" spans="1:31">
      <c r="F29" s="2">
        <f>SUM($F9:F9)</f>
        <v>24</v>
      </c>
      <c r="G29" s="2">
        <f>SUM($F9:G9)</f>
        <v>59</v>
      </c>
      <c r="H29" s="2">
        <f>SUM($F9:H9)</f>
        <v>81</v>
      </c>
      <c r="I29" s="2">
        <f>SUM($F9:I9)</f>
        <v>109</v>
      </c>
      <c r="J29" s="2">
        <f>SUM($F9:J9)</f>
        <v>134</v>
      </c>
      <c r="K29" s="2">
        <f>SUM($F9:K9)</f>
        <v>161</v>
      </c>
      <c r="L29" s="2">
        <f>SUM($F9:L9)</f>
        <v>193</v>
      </c>
      <c r="M29" s="2">
        <f>SUM($F9:M9)</f>
        <v>226</v>
      </c>
      <c r="N29" s="2">
        <f>SUM($F9:N9)</f>
        <v>251</v>
      </c>
      <c r="O29" s="2">
        <f>SUM($F9:O9)</f>
        <v>273</v>
      </c>
      <c r="P29" s="2">
        <f>SUM($F9:P9)</f>
        <v>287</v>
      </c>
      <c r="Q29" s="2">
        <f>SUM($F9:Q9)</f>
        <v>305</v>
      </c>
      <c r="R29" s="2">
        <f>SUM($F9:R9)</f>
        <v>347</v>
      </c>
    </row>
    <row r="30" spans="1:31">
      <c r="F30" s="2">
        <f>SUM($F10:F10)</f>
        <v>28</v>
      </c>
      <c r="G30" s="2">
        <f>SUM($F10:G10)</f>
        <v>58</v>
      </c>
      <c r="H30" s="2">
        <f>SUM($F10:H10)</f>
        <v>93</v>
      </c>
      <c r="I30" s="2">
        <f>SUM($F10:I10)</f>
        <v>128</v>
      </c>
      <c r="J30" s="2">
        <f>SUM($F10:J10)</f>
        <v>153</v>
      </c>
      <c r="K30" s="2">
        <f>SUM($F10:K10)</f>
        <v>168</v>
      </c>
      <c r="L30" s="2">
        <f>SUM($F10:L10)</f>
        <v>188</v>
      </c>
      <c r="M30" s="2">
        <f>SUM($F10:M10)</f>
        <v>210</v>
      </c>
      <c r="N30" s="2">
        <f>SUM($F10:N10)</f>
        <v>226</v>
      </c>
      <c r="O30" s="2">
        <f>SUM($F10:O10)</f>
        <v>244</v>
      </c>
      <c r="P30" s="2">
        <f>SUM($F10:P10)</f>
        <v>268</v>
      </c>
      <c r="Q30" s="2">
        <f>SUM($F10:Q10)</f>
        <v>285</v>
      </c>
      <c r="R30" s="2">
        <f>SUM($F10:R10)</f>
        <v>319</v>
      </c>
    </row>
    <row r="31" spans="1:31">
      <c r="F31" s="2">
        <f>SUM($F11:F11)</f>
        <v>14</v>
      </c>
      <c r="G31" s="2">
        <f>SUM($F11:G11)</f>
        <v>34</v>
      </c>
      <c r="H31" s="2">
        <f>SUM($F11:H11)</f>
        <v>61</v>
      </c>
      <c r="I31" s="2">
        <f>SUM($F11:I11)</f>
        <v>90</v>
      </c>
      <c r="J31" s="2">
        <f>SUM($F11:J11)</f>
        <v>101</v>
      </c>
      <c r="K31" s="2">
        <f>SUM($F11:K11)</f>
        <v>127</v>
      </c>
      <c r="L31" s="2">
        <f>SUM($F11:L11)</f>
        <v>144</v>
      </c>
      <c r="M31" s="2">
        <f>SUM($F11:M11)</f>
        <v>173</v>
      </c>
      <c r="N31" s="2">
        <f>SUM($F11:N11)</f>
        <v>203</v>
      </c>
      <c r="O31" s="2">
        <f>SUM($F11:O11)</f>
        <v>222</v>
      </c>
      <c r="P31" s="2">
        <f>SUM($F11:P11)</f>
        <v>255</v>
      </c>
      <c r="Q31" s="2">
        <f>SUM($F11:Q11)</f>
        <v>276</v>
      </c>
      <c r="R31" s="2">
        <f>SUM($F11:R11)</f>
        <v>299</v>
      </c>
    </row>
    <row r="32" spans="1:31">
      <c r="F32" s="2">
        <f>SUM($F12:F12)</f>
        <v>31</v>
      </c>
      <c r="G32" s="2">
        <f>SUM($F12:G12)</f>
        <v>58</v>
      </c>
      <c r="H32" s="2">
        <f>SUM($F12:H12)</f>
        <v>83</v>
      </c>
      <c r="I32" s="2">
        <f>SUM($F12:I12)</f>
        <v>111</v>
      </c>
      <c r="J32" s="2">
        <f>SUM($F12:J12)</f>
        <v>127</v>
      </c>
      <c r="K32" s="2">
        <f>SUM($F12:K12)</f>
        <v>131</v>
      </c>
      <c r="L32" s="2">
        <f>SUM($F12:L12)</f>
        <v>153</v>
      </c>
      <c r="M32" s="2">
        <f>SUM($F12:M12)</f>
        <v>170</v>
      </c>
      <c r="N32" s="2">
        <f>SUM($F12:N12)</f>
        <v>180</v>
      </c>
      <c r="O32" s="2">
        <f>SUM($F12:O12)</f>
        <v>199</v>
      </c>
      <c r="P32" s="2">
        <f>SUM($F12:P12)</f>
        <v>220</v>
      </c>
      <c r="Q32" s="2">
        <f>SUM($F12:Q12)</f>
        <v>240</v>
      </c>
      <c r="R32" s="2">
        <f>SUM($F12:R12)</f>
        <v>248</v>
      </c>
    </row>
    <row r="33" spans="5:18">
      <c r="F33" s="2">
        <f>SUM($F13:F13)</f>
        <v>21</v>
      </c>
      <c r="G33" s="2">
        <f>SUM($F13:G13)</f>
        <v>53</v>
      </c>
      <c r="H33" s="2">
        <f>SUM($F13:H13)</f>
        <v>72</v>
      </c>
      <c r="I33" s="2">
        <f>SUM($F13:I13)</f>
        <v>101</v>
      </c>
      <c r="J33" s="2">
        <f>SUM($F13:J13)</f>
        <v>121</v>
      </c>
      <c r="K33" s="2">
        <f>SUM($F13:K13)</f>
        <v>153</v>
      </c>
      <c r="L33" s="2">
        <f>SUM($F13:L13)</f>
        <v>173</v>
      </c>
      <c r="M33" s="2">
        <f>SUM($F13:M13)</f>
        <v>195</v>
      </c>
      <c r="N33" s="2">
        <f>SUM($F13:N13)</f>
        <v>216</v>
      </c>
      <c r="O33" s="2">
        <f>SUM($F13:O13)</f>
        <v>219</v>
      </c>
      <c r="P33" s="2">
        <f>SUM($F13:P13)</f>
        <v>233</v>
      </c>
      <c r="Q33" s="2">
        <f>SUM($F13:Q13)</f>
        <v>246</v>
      </c>
      <c r="R33" s="2">
        <f>SUM($F13:R13)</f>
        <v>246</v>
      </c>
    </row>
    <row r="34" spans="5:18">
      <c r="F34" s="2">
        <f>SUM($F14:F14)</f>
        <v>33</v>
      </c>
      <c r="G34" s="2">
        <f>SUM($F14:G14)</f>
        <v>66</v>
      </c>
      <c r="H34" s="2">
        <f>SUM($F14:H14)</f>
        <v>82</v>
      </c>
      <c r="I34" s="2">
        <f>SUM($F14:I14)</f>
        <v>107</v>
      </c>
      <c r="J34" s="2">
        <f>SUM($F14:J14)</f>
        <v>113</v>
      </c>
      <c r="K34" s="2">
        <f>SUM($F14:K14)</f>
        <v>124</v>
      </c>
      <c r="L34" s="2">
        <f>SUM($F14:L14)</f>
        <v>130</v>
      </c>
      <c r="M34" s="2">
        <f>SUM($F14:M14)</f>
        <v>154</v>
      </c>
      <c r="N34" s="2">
        <f>SUM($F14:N14)</f>
        <v>165</v>
      </c>
      <c r="O34" s="2">
        <f>SUM($F14:O14)</f>
        <v>172</v>
      </c>
      <c r="P34" s="2">
        <f>SUM($F14:P14)</f>
        <v>182</v>
      </c>
      <c r="Q34" s="2">
        <f>SUM($F14:Q14)</f>
        <v>199</v>
      </c>
      <c r="R34" s="2">
        <f>SUM($F14:R14)</f>
        <v>227</v>
      </c>
    </row>
    <row r="35" spans="5:18">
      <c r="F35" s="2">
        <f>SUM($F15:F15)</f>
        <v>26</v>
      </c>
      <c r="G35" s="2">
        <f>SUM($F15:G15)</f>
        <v>53</v>
      </c>
      <c r="H35" s="2">
        <f>SUM($F15:H15)</f>
        <v>82</v>
      </c>
      <c r="I35" s="2">
        <f>SUM($F15:I15)</f>
        <v>119</v>
      </c>
      <c r="J35" s="2">
        <f>SUM($F15:J15)</f>
        <v>145</v>
      </c>
      <c r="K35" s="2">
        <f>SUM($F15:K15)</f>
        <v>160</v>
      </c>
      <c r="L35" s="2">
        <f>SUM($F15:L15)</f>
        <v>173</v>
      </c>
      <c r="M35" s="2">
        <f>SUM($F15:M15)</f>
        <v>191</v>
      </c>
      <c r="N35" s="2">
        <f>SUM($F15:N15)</f>
        <v>191</v>
      </c>
      <c r="O35" s="2">
        <f>SUM($F15:O15)</f>
        <v>191</v>
      </c>
      <c r="P35" s="2">
        <f>SUM($F15:P15)</f>
        <v>191</v>
      </c>
      <c r="Q35" s="2">
        <f>SUM($F15:Q15)</f>
        <v>191</v>
      </c>
      <c r="R35" s="2">
        <f>SUM($F15:R15)</f>
        <v>191</v>
      </c>
    </row>
    <row r="36" spans="5:18">
      <c r="F36" s="2">
        <f>SUM($F16:F16)</f>
        <v>12</v>
      </c>
      <c r="G36" s="2">
        <f>SUM($F16:G16)</f>
        <v>12</v>
      </c>
      <c r="H36" s="2">
        <f>SUM($F16:H16)</f>
        <v>28</v>
      </c>
      <c r="I36" s="2">
        <f>SUM($F16:I16)</f>
        <v>50</v>
      </c>
      <c r="J36" s="2">
        <f>SUM($F16:J16)</f>
        <v>64</v>
      </c>
      <c r="K36" s="2">
        <f>SUM($F16:K16)</f>
        <v>78</v>
      </c>
      <c r="L36" s="2">
        <f>SUM($F16:L16)</f>
        <v>101</v>
      </c>
      <c r="M36" s="2">
        <f>SUM($F16:M16)</f>
        <v>113</v>
      </c>
      <c r="N36" s="2">
        <f>SUM($F16:N16)</f>
        <v>120</v>
      </c>
      <c r="O36" s="2">
        <f>SUM($F16:O16)</f>
        <v>126</v>
      </c>
      <c r="P36" s="2">
        <f>SUM($F16:P16)</f>
        <v>130</v>
      </c>
      <c r="Q36" s="2">
        <f>SUM($F16:Q16)</f>
        <v>130</v>
      </c>
      <c r="R36" s="2">
        <f>SUM($F16:R16)</f>
        <v>130</v>
      </c>
    </row>
    <row r="37" spans="5:18">
      <c r="F37" s="2">
        <f>SUM($F17:F17)</f>
        <v>3</v>
      </c>
      <c r="G37" s="2">
        <f>SUM($F17:G17)</f>
        <v>9</v>
      </c>
      <c r="H37" s="2">
        <f>SUM($F17:H17)</f>
        <v>20</v>
      </c>
      <c r="I37" s="2">
        <f>SUM($F17:I17)</f>
        <v>38</v>
      </c>
      <c r="J37" s="2">
        <f>SUM($F17:J17)</f>
        <v>42</v>
      </c>
      <c r="K37" s="2">
        <f>SUM($F17:K17)</f>
        <v>44</v>
      </c>
      <c r="L37" s="2">
        <f>SUM($F17:L17)</f>
        <v>55</v>
      </c>
      <c r="M37" s="2">
        <f>SUM($F17:M17)</f>
        <v>70</v>
      </c>
      <c r="N37" s="2">
        <f>SUM($F17:N17)</f>
        <v>83</v>
      </c>
      <c r="O37" s="2">
        <f>SUM($F17:O17)</f>
        <v>88</v>
      </c>
      <c r="P37" s="2">
        <f>SUM($F17:P17)</f>
        <v>101</v>
      </c>
      <c r="Q37" s="2">
        <f>SUM($F17:Q17)</f>
        <v>114</v>
      </c>
      <c r="R37" s="2">
        <f>SUM($F17:R17)</f>
        <v>121</v>
      </c>
    </row>
    <row r="38" spans="5:18">
      <c r="F38" s="2">
        <f>SUM($F18:F18)</f>
        <v>7</v>
      </c>
      <c r="G38" s="2">
        <f>SUM($F18:G18)</f>
        <v>15</v>
      </c>
      <c r="H38" s="2">
        <f>SUM($F18:H18)</f>
        <v>34</v>
      </c>
      <c r="I38" s="2">
        <f>SUM($F18:I18)</f>
        <v>47</v>
      </c>
      <c r="J38" s="2">
        <f>SUM($F18:J18)</f>
        <v>51</v>
      </c>
      <c r="K38" s="2">
        <f>SUM($F18:K18)</f>
        <v>54</v>
      </c>
      <c r="L38" s="2">
        <f>SUM($F18:L18)</f>
        <v>57</v>
      </c>
      <c r="M38" s="2">
        <f>SUM($F18:M18)</f>
        <v>69</v>
      </c>
      <c r="N38" s="2">
        <f>SUM($F18:N18)</f>
        <v>77</v>
      </c>
      <c r="O38" s="2">
        <f>SUM($F18:O18)</f>
        <v>77</v>
      </c>
      <c r="P38" s="2">
        <f>SUM($F18:P18)</f>
        <v>77</v>
      </c>
      <c r="Q38" s="2">
        <f>SUM($F18:Q18)</f>
        <v>77</v>
      </c>
      <c r="R38" s="2">
        <f>SUM($F18:R18)</f>
        <v>77</v>
      </c>
    </row>
    <row r="39" spans="5:18">
      <c r="F39" s="2">
        <f>MAX(F23:F38)</f>
        <v>40</v>
      </c>
      <c r="G39" s="2">
        <f t="shared" ref="G39:R39" si="25">MAX(G23:G38)</f>
        <v>82</v>
      </c>
      <c r="H39" s="2">
        <f t="shared" si="25"/>
        <v>127</v>
      </c>
      <c r="I39" s="2">
        <f t="shared" si="25"/>
        <v>172</v>
      </c>
      <c r="J39" s="2">
        <f t="shared" si="25"/>
        <v>212</v>
      </c>
      <c r="K39" s="2">
        <f t="shared" si="25"/>
        <v>247</v>
      </c>
      <c r="L39" s="2">
        <f t="shared" si="25"/>
        <v>280</v>
      </c>
      <c r="M39" s="2">
        <f t="shared" si="25"/>
        <v>315</v>
      </c>
      <c r="N39" s="2">
        <f t="shared" si="25"/>
        <v>353</v>
      </c>
      <c r="O39" s="2">
        <f t="shared" si="25"/>
        <v>386</v>
      </c>
      <c r="P39" s="2">
        <f t="shared" si="25"/>
        <v>424</v>
      </c>
      <c r="Q39" s="2">
        <f t="shared" si="25"/>
        <v>465</v>
      </c>
      <c r="R39" s="2">
        <f t="shared" si="25"/>
        <v>504</v>
      </c>
    </row>
    <row r="40" spans="5:18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2" spans="5:18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4" spans="5:18">
      <c r="E44" s="1" t="str">
        <f t="shared" ref="E44" si="26">B3</f>
        <v>Paweł Kikel</v>
      </c>
      <c r="F44" s="8">
        <f t="shared" ref="F44:R44" si="27">F23/F$39</f>
        <v>1</v>
      </c>
      <c r="G44" s="8">
        <f t="shared" si="27"/>
        <v>1</v>
      </c>
      <c r="H44" s="8">
        <f t="shared" si="27"/>
        <v>1</v>
      </c>
      <c r="I44" s="8">
        <f t="shared" si="27"/>
        <v>1</v>
      </c>
      <c r="J44" s="8">
        <f t="shared" si="27"/>
        <v>1</v>
      </c>
      <c r="K44" s="8">
        <f t="shared" si="27"/>
        <v>1</v>
      </c>
      <c r="L44" s="8">
        <f t="shared" si="27"/>
        <v>1</v>
      </c>
      <c r="M44" s="8">
        <f t="shared" si="27"/>
        <v>1</v>
      </c>
      <c r="N44" s="8">
        <f t="shared" si="27"/>
        <v>1</v>
      </c>
      <c r="O44" s="8">
        <f t="shared" si="27"/>
        <v>1</v>
      </c>
      <c r="P44" s="8">
        <f t="shared" si="27"/>
        <v>1</v>
      </c>
      <c r="Q44" s="8">
        <f t="shared" si="27"/>
        <v>1</v>
      </c>
      <c r="R44" s="8">
        <f t="shared" si="27"/>
        <v>1</v>
      </c>
    </row>
    <row r="45" spans="5:18">
      <c r="E45" s="1" t="str">
        <f t="shared" ref="E45:E59" si="28">B4</f>
        <v>Robert "Stanley" Stańczyk</v>
      </c>
      <c r="F45" s="8">
        <f t="shared" ref="F45:R45" si="29">F24/F$39</f>
        <v>0.97499999999999998</v>
      </c>
      <c r="G45" s="8">
        <f t="shared" si="29"/>
        <v>0.93902439024390238</v>
      </c>
      <c r="H45" s="8">
        <f t="shared" si="29"/>
        <v>0.88976377952755903</v>
      </c>
      <c r="I45" s="8">
        <f t="shared" si="29"/>
        <v>0.83720930232558144</v>
      </c>
      <c r="J45" s="8">
        <f t="shared" si="29"/>
        <v>0.84433962264150941</v>
      </c>
      <c r="K45" s="8">
        <f t="shared" si="29"/>
        <v>0.87449392712550611</v>
      </c>
      <c r="L45" s="8">
        <f t="shared" si="29"/>
        <v>0.88214285714285712</v>
      </c>
      <c r="M45" s="8">
        <f t="shared" si="29"/>
        <v>0.90793650793650793</v>
      </c>
      <c r="N45" s="8">
        <f t="shared" si="29"/>
        <v>0.88385269121813026</v>
      </c>
      <c r="O45" s="8">
        <f t="shared" si="29"/>
        <v>0.9015544041450777</v>
      </c>
      <c r="P45" s="8">
        <f t="shared" si="29"/>
        <v>0.89622641509433965</v>
      </c>
      <c r="Q45" s="8">
        <f t="shared" si="29"/>
        <v>0.8559139784946237</v>
      </c>
      <c r="R45" s="8">
        <f t="shared" si="29"/>
        <v>0.86706349206349209</v>
      </c>
    </row>
    <row r="46" spans="5:18">
      <c r="E46" s="1" t="str">
        <f t="shared" si="28"/>
        <v>Krzysztof "FAZIK" Brzeziński</v>
      </c>
      <c r="F46" s="8">
        <f t="shared" ref="F46:R46" si="30">F25/F$39</f>
        <v>0.65</v>
      </c>
      <c r="G46" s="8">
        <f t="shared" si="30"/>
        <v>0.84146341463414631</v>
      </c>
      <c r="H46" s="8">
        <f t="shared" si="30"/>
        <v>0.77952755905511806</v>
      </c>
      <c r="I46" s="8">
        <f t="shared" si="30"/>
        <v>0.79651162790697672</v>
      </c>
      <c r="J46" s="8">
        <f t="shared" si="30"/>
        <v>0.78301886792452835</v>
      </c>
      <c r="K46" s="8">
        <f t="shared" si="30"/>
        <v>0.81376518218623484</v>
      </c>
      <c r="L46" s="8">
        <f t="shared" si="30"/>
        <v>0.81428571428571428</v>
      </c>
      <c r="M46" s="8">
        <f t="shared" si="30"/>
        <v>0.83492063492063495</v>
      </c>
      <c r="N46" s="8">
        <f t="shared" si="30"/>
        <v>0.81303116147308785</v>
      </c>
      <c r="O46" s="8">
        <f t="shared" si="30"/>
        <v>0.83419689119170981</v>
      </c>
      <c r="P46" s="8">
        <f t="shared" si="30"/>
        <v>0.84198113207547165</v>
      </c>
      <c r="Q46" s="8">
        <f t="shared" si="30"/>
        <v>0.81075268817204305</v>
      </c>
      <c r="R46" s="8">
        <f t="shared" si="30"/>
        <v>0.82936507936507942</v>
      </c>
    </row>
    <row r="47" spans="5:18">
      <c r="E47" s="1" t="str">
        <f t="shared" si="28"/>
        <v>Mateusz Jezierski</v>
      </c>
      <c r="F47" s="8">
        <f t="shared" ref="F47:R47" si="31">F26/F$39</f>
        <v>0.67500000000000004</v>
      </c>
      <c r="G47" s="8">
        <f t="shared" si="31"/>
        <v>0.65853658536585369</v>
      </c>
      <c r="H47" s="8">
        <f t="shared" si="31"/>
        <v>0.62992125984251968</v>
      </c>
      <c r="I47" s="8">
        <f t="shared" si="31"/>
        <v>0.66279069767441856</v>
      </c>
      <c r="J47" s="8">
        <f t="shared" si="31"/>
        <v>0.69811320754716977</v>
      </c>
      <c r="K47" s="8">
        <f t="shared" si="31"/>
        <v>0.73279352226720651</v>
      </c>
      <c r="L47" s="8">
        <f t="shared" si="31"/>
        <v>0.75714285714285712</v>
      </c>
      <c r="M47" s="8">
        <f t="shared" si="31"/>
        <v>0.76507936507936503</v>
      </c>
      <c r="N47" s="8">
        <f t="shared" si="31"/>
        <v>0.78186968838526916</v>
      </c>
      <c r="O47" s="8">
        <f t="shared" si="31"/>
        <v>0.78238341968911918</v>
      </c>
      <c r="P47" s="8">
        <f t="shared" si="31"/>
        <v>0.76886792452830188</v>
      </c>
      <c r="Q47" s="8">
        <f t="shared" si="31"/>
        <v>0.76774193548387093</v>
      </c>
      <c r="R47" s="8">
        <f t="shared" si="31"/>
        <v>0.7678571428571429</v>
      </c>
    </row>
    <row r="48" spans="5:18">
      <c r="E48" s="1" t="str">
        <f t="shared" si="28"/>
        <v>Robert "Gata" Piechota</v>
      </c>
      <c r="F48" s="8">
        <f t="shared" ref="F48:R48" si="32">F27/F$39</f>
        <v>0.95</v>
      </c>
      <c r="G48" s="8">
        <f t="shared" si="32"/>
        <v>0.86585365853658536</v>
      </c>
      <c r="H48" s="8">
        <f t="shared" si="32"/>
        <v>0.79527559055118113</v>
      </c>
      <c r="I48" s="8">
        <f t="shared" si="32"/>
        <v>0.77325581395348841</v>
      </c>
      <c r="J48" s="8">
        <f t="shared" si="32"/>
        <v>0.76415094339622647</v>
      </c>
      <c r="K48" s="8">
        <f t="shared" si="32"/>
        <v>0.79757085020242913</v>
      </c>
      <c r="L48" s="8">
        <f t="shared" si="32"/>
        <v>0.85</v>
      </c>
      <c r="M48" s="8">
        <f t="shared" si="32"/>
        <v>0.85079365079365077</v>
      </c>
      <c r="N48" s="8">
        <f t="shared" si="32"/>
        <v>0.82152974504249288</v>
      </c>
      <c r="O48" s="8">
        <f t="shared" si="32"/>
        <v>0.79274611398963735</v>
      </c>
      <c r="P48" s="8">
        <f t="shared" si="32"/>
        <v>0.75707547169811318</v>
      </c>
      <c r="Q48" s="8">
        <f t="shared" si="32"/>
        <v>0.74193548387096775</v>
      </c>
      <c r="R48" s="8">
        <f t="shared" si="32"/>
        <v>0.74404761904761907</v>
      </c>
    </row>
    <row r="49" spans="5:18">
      <c r="E49" s="1" t="str">
        <f t="shared" si="28"/>
        <v>Mateusz Brzeziński</v>
      </c>
      <c r="F49" s="8">
        <f t="shared" ref="F49:R49" si="33">F28/F$39</f>
        <v>0.57499999999999996</v>
      </c>
      <c r="G49" s="8">
        <f t="shared" si="33"/>
        <v>0.58536585365853655</v>
      </c>
      <c r="H49" s="8">
        <f t="shared" si="33"/>
        <v>0.63779527559055116</v>
      </c>
      <c r="I49" s="8">
        <f t="shared" si="33"/>
        <v>0.69186046511627908</v>
      </c>
      <c r="J49" s="8">
        <f t="shared" si="33"/>
        <v>0.68867924528301883</v>
      </c>
      <c r="K49" s="8">
        <f t="shared" si="33"/>
        <v>0.74493927125506076</v>
      </c>
      <c r="L49" s="8">
        <f t="shared" si="33"/>
        <v>0.7142857142857143</v>
      </c>
      <c r="M49" s="8">
        <f t="shared" si="33"/>
        <v>0.74920634920634921</v>
      </c>
      <c r="N49" s="8">
        <f t="shared" si="33"/>
        <v>0.7535410764872521</v>
      </c>
      <c r="O49" s="8">
        <f t="shared" si="33"/>
        <v>0.75129533678756477</v>
      </c>
      <c r="P49" s="8">
        <f t="shared" si="33"/>
        <v>0.71933962264150941</v>
      </c>
      <c r="Q49" s="8">
        <f t="shared" si="33"/>
        <v>0.67096774193548392</v>
      </c>
      <c r="R49" s="8">
        <f t="shared" si="33"/>
        <v>0.70436507936507942</v>
      </c>
    </row>
    <row r="50" spans="5:18">
      <c r="E50" s="1" t="str">
        <f t="shared" si="28"/>
        <v>Marcin Walczak</v>
      </c>
      <c r="F50" s="8">
        <f t="shared" ref="F50:R50" si="34">F29/F$39</f>
        <v>0.6</v>
      </c>
      <c r="G50" s="8">
        <f t="shared" si="34"/>
        <v>0.71951219512195119</v>
      </c>
      <c r="H50" s="8">
        <f t="shared" si="34"/>
        <v>0.63779527559055116</v>
      </c>
      <c r="I50" s="8">
        <f t="shared" si="34"/>
        <v>0.63372093023255816</v>
      </c>
      <c r="J50" s="8">
        <f t="shared" si="34"/>
        <v>0.63207547169811318</v>
      </c>
      <c r="K50" s="8">
        <f t="shared" si="34"/>
        <v>0.65182186234817818</v>
      </c>
      <c r="L50" s="8">
        <f t="shared" si="34"/>
        <v>0.68928571428571428</v>
      </c>
      <c r="M50" s="8">
        <f t="shared" si="34"/>
        <v>0.71746031746031746</v>
      </c>
      <c r="N50" s="8">
        <f t="shared" si="34"/>
        <v>0.71104815864022664</v>
      </c>
      <c r="O50" s="8">
        <f t="shared" si="34"/>
        <v>0.70725388601036265</v>
      </c>
      <c r="P50" s="8">
        <f t="shared" si="34"/>
        <v>0.67688679245283023</v>
      </c>
      <c r="Q50" s="8">
        <f t="shared" si="34"/>
        <v>0.65591397849462363</v>
      </c>
      <c r="R50" s="8">
        <f t="shared" si="34"/>
        <v>0.68849206349206349</v>
      </c>
    </row>
    <row r="51" spans="5:18">
      <c r="E51" s="1" t="str">
        <f t="shared" si="28"/>
        <v>Adam Zaremba</v>
      </c>
      <c r="F51" s="8">
        <f t="shared" ref="F51:R51" si="35">F30/F$39</f>
        <v>0.7</v>
      </c>
      <c r="G51" s="8">
        <f t="shared" si="35"/>
        <v>0.70731707317073167</v>
      </c>
      <c r="H51" s="8">
        <f t="shared" si="35"/>
        <v>0.73228346456692917</v>
      </c>
      <c r="I51" s="8">
        <f t="shared" si="35"/>
        <v>0.7441860465116279</v>
      </c>
      <c r="J51" s="8">
        <f t="shared" si="35"/>
        <v>0.72169811320754718</v>
      </c>
      <c r="K51" s="8">
        <f t="shared" si="35"/>
        <v>0.68016194331983804</v>
      </c>
      <c r="L51" s="8">
        <f t="shared" si="35"/>
        <v>0.67142857142857137</v>
      </c>
      <c r="M51" s="8">
        <f t="shared" si="35"/>
        <v>0.66666666666666663</v>
      </c>
      <c r="N51" s="8">
        <f t="shared" si="35"/>
        <v>0.64022662889518411</v>
      </c>
      <c r="O51" s="8">
        <f t="shared" si="35"/>
        <v>0.63212435233160624</v>
      </c>
      <c r="P51" s="8">
        <f t="shared" si="35"/>
        <v>0.63207547169811318</v>
      </c>
      <c r="Q51" s="8">
        <f t="shared" si="35"/>
        <v>0.61290322580645162</v>
      </c>
      <c r="R51" s="8">
        <f t="shared" si="35"/>
        <v>0.63293650793650791</v>
      </c>
    </row>
    <row r="52" spans="5:18">
      <c r="E52" s="1" t="str">
        <f t="shared" si="28"/>
        <v>Jolanta "Fox" Lisowska</v>
      </c>
      <c r="F52" s="8">
        <f t="shared" ref="F52:R52" si="36">F31/F$39</f>
        <v>0.35</v>
      </c>
      <c r="G52" s="8">
        <f t="shared" si="36"/>
        <v>0.41463414634146339</v>
      </c>
      <c r="H52" s="8">
        <f t="shared" si="36"/>
        <v>0.48031496062992124</v>
      </c>
      <c r="I52" s="8">
        <f t="shared" si="36"/>
        <v>0.52325581395348841</v>
      </c>
      <c r="J52" s="8">
        <f t="shared" si="36"/>
        <v>0.47641509433962265</v>
      </c>
      <c r="K52" s="8">
        <f t="shared" si="36"/>
        <v>0.51417004048582993</v>
      </c>
      <c r="L52" s="8">
        <f t="shared" si="36"/>
        <v>0.51428571428571423</v>
      </c>
      <c r="M52" s="8">
        <f t="shared" si="36"/>
        <v>0.54920634920634925</v>
      </c>
      <c r="N52" s="8">
        <f t="shared" si="36"/>
        <v>0.57507082152974509</v>
      </c>
      <c r="O52" s="8">
        <f t="shared" si="36"/>
        <v>0.57512953367875652</v>
      </c>
      <c r="P52" s="8">
        <f t="shared" si="36"/>
        <v>0.60141509433962259</v>
      </c>
      <c r="Q52" s="8">
        <f t="shared" si="36"/>
        <v>0.59354838709677415</v>
      </c>
      <c r="R52" s="8">
        <f t="shared" si="36"/>
        <v>0.59325396825396826</v>
      </c>
    </row>
    <row r="53" spans="5:18">
      <c r="E53" s="1" t="str">
        <f t="shared" si="28"/>
        <v>Łukasz Suska</v>
      </c>
      <c r="F53" s="8">
        <f t="shared" ref="F53:R53" si="37">F32/F$39</f>
        <v>0.77500000000000002</v>
      </c>
      <c r="G53" s="8">
        <f t="shared" si="37"/>
        <v>0.70731707317073167</v>
      </c>
      <c r="H53" s="8">
        <f t="shared" si="37"/>
        <v>0.65354330708661412</v>
      </c>
      <c r="I53" s="8">
        <f t="shared" si="37"/>
        <v>0.64534883720930236</v>
      </c>
      <c r="J53" s="8">
        <f t="shared" si="37"/>
        <v>0.59905660377358494</v>
      </c>
      <c r="K53" s="8">
        <f t="shared" si="37"/>
        <v>0.53036437246963564</v>
      </c>
      <c r="L53" s="8">
        <f t="shared" si="37"/>
        <v>0.54642857142857137</v>
      </c>
      <c r="M53" s="8">
        <f t="shared" si="37"/>
        <v>0.53968253968253965</v>
      </c>
      <c r="N53" s="8">
        <f t="shared" si="37"/>
        <v>0.50991501416430596</v>
      </c>
      <c r="O53" s="8">
        <f t="shared" si="37"/>
        <v>0.51554404145077726</v>
      </c>
      <c r="P53" s="8">
        <f t="shared" si="37"/>
        <v>0.51886792452830188</v>
      </c>
      <c r="Q53" s="8">
        <f t="shared" si="37"/>
        <v>0.5161290322580645</v>
      </c>
      <c r="R53" s="8">
        <f t="shared" si="37"/>
        <v>0.49206349206349204</v>
      </c>
    </row>
    <row r="54" spans="5:18">
      <c r="E54" s="1" t="str">
        <f t="shared" si="28"/>
        <v>Jan Kuciński</v>
      </c>
      <c r="F54" s="8">
        <f t="shared" ref="F54:R54" si="38">F33/F$39</f>
        <v>0.52500000000000002</v>
      </c>
      <c r="G54" s="8">
        <f t="shared" si="38"/>
        <v>0.64634146341463417</v>
      </c>
      <c r="H54" s="8">
        <f t="shared" si="38"/>
        <v>0.56692913385826771</v>
      </c>
      <c r="I54" s="8">
        <f t="shared" si="38"/>
        <v>0.58720930232558144</v>
      </c>
      <c r="J54" s="8">
        <f t="shared" si="38"/>
        <v>0.57075471698113212</v>
      </c>
      <c r="K54" s="8">
        <f t="shared" si="38"/>
        <v>0.61943319838056676</v>
      </c>
      <c r="L54" s="8">
        <f t="shared" si="38"/>
        <v>0.61785714285714288</v>
      </c>
      <c r="M54" s="8">
        <f t="shared" si="38"/>
        <v>0.61904761904761907</v>
      </c>
      <c r="N54" s="8">
        <f t="shared" si="38"/>
        <v>0.61189801699716717</v>
      </c>
      <c r="O54" s="8">
        <f t="shared" si="38"/>
        <v>0.56735751295336789</v>
      </c>
      <c r="P54" s="8">
        <f t="shared" si="38"/>
        <v>0.54952830188679247</v>
      </c>
      <c r="Q54" s="8">
        <f t="shared" si="38"/>
        <v>0.52903225806451615</v>
      </c>
      <c r="R54" s="8">
        <f t="shared" si="38"/>
        <v>0.48809523809523808</v>
      </c>
    </row>
    <row r="55" spans="5:18">
      <c r="E55" s="1" t="str">
        <f t="shared" si="28"/>
        <v>Iwona Orońska</v>
      </c>
      <c r="F55" s="8">
        <f t="shared" ref="F55:R55" si="39">F34/F$39</f>
        <v>0.82499999999999996</v>
      </c>
      <c r="G55" s="8">
        <f t="shared" si="39"/>
        <v>0.80487804878048785</v>
      </c>
      <c r="H55" s="8">
        <f t="shared" si="39"/>
        <v>0.64566929133858264</v>
      </c>
      <c r="I55" s="8">
        <f t="shared" si="39"/>
        <v>0.62209302325581395</v>
      </c>
      <c r="J55" s="8">
        <f t="shared" si="39"/>
        <v>0.53301886792452835</v>
      </c>
      <c r="K55" s="8">
        <f t="shared" si="39"/>
        <v>0.50202429149797567</v>
      </c>
      <c r="L55" s="8">
        <f t="shared" si="39"/>
        <v>0.4642857142857143</v>
      </c>
      <c r="M55" s="8">
        <f t="shared" si="39"/>
        <v>0.48888888888888887</v>
      </c>
      <c r="N55" s="8">
        <f t="shared" si="39"/>
        <v>0.46742209631728043</v>
      </c>
      <c r="O55" s="8">
        <f t="shared" si="39"/>
        <v>0.44559585492227977</v>
      </c>
      <c r="P55" s="8">
        <f t="shared" si="39"/>
        <v>0.42924528301886794</v>
      </c>
      <c r="Q55" s="8">
        <f t="shared" si="39"/>
        <v>0.42795698924731185</v>
      </c>
      <c r="R55" s="8">
        <f t="shared" si="39"/>
        <v>0.45039682539682541</v>
      </c>
    </row>
    <row r="56" spans="5:18">
      <c r="E56" s="1" t="str">
        <f t="shared" si="28"/>
        <v>Damian Kuczmaszewski</v>
      </c>
      <c r="F56" s="8">
        <f t="shared" ref="F56:R56" si="40">F35/F$39</f>
        <v>0.65</v>
      </c>
      <c r="G56" s="8">
        <f t="shared" si="40"/>
        <v>0.64634146341463417</v>
      </c>
      <c r="H56" s="8">
        <f t="shared" si="40"/>
        <v>0.64566929133858264</v>
      </c>
      <c r="I56" s="8">
        <f t="shared" si="40"/>
        <v>0.69186046511627908</v>
      </c>
      <c r="J56" s="8">
        <f t="shared" si="40"/>
        <v>0.68396226415094341</v>
      </c>
      <c r="K56" s="8">
        <f t="shared" si="40"/>
        <v>0.64777327935222673</v>
      </c>
      <c r="L56" s="8">
        <f t="shared" si="40"/>
        <v>0.61785714285714288</v>
      </c>
      <c r="M56" s="8">
        <f t="shared" si="40"/>
        <v>0.6063492063492063</v>
      </c>
      <c r="N56" s="8">
        <f t="shared" si="40"/>
        <v>0.54107648725212465</v>
      </c>
      <c r="O56" s="8">
        <f t="shared" si="40"/>
        <v>0.49481865284974091</v>
      </c>
      <c r="P56" s="8">
        <f t="shared" si="40"/>
        <v>0.45047169811320753</v>
      </c>
      <c r="Q56" s="8">
        <f t="shared" si="40"/>
        <v>0.41075268817204302</v>
      </c>
      <c r="R56" s="8">
        <f t="shared" si="40"/>
        <v>0.37896825396825395</v>
      </c>
    </row>
    <row r="57" spans="5:18">
      <c r="E57" s="1" t="str">
        <f t="shared" si="28"/>
        <v>Piotr Oroński</v>
      </c>
      <c r="F57" s="8">
        <f t="shared" ref="F57:R57" si="41">F36/F$39</f>
        <v>0.3</v>
      </c>
      <c r="G57" s="8">
        <f t="shared" si="41"/>
        <v>0.14634146341463414</v>
      </c>
      <c r="H57" s="8">
        <f t="shared" si="41"/>
        <v>0.22047244094488189</v>
      </c>
      <c r="I57" s="8">
        <f t="shared" si="41"/>
        <v>0.29069767441860467</v>
      </c>
      <c r="J57" s="8">
        <f t="shared" si="41"/>
        <v>0.30188679245283018</v>
      </c>
      <c r="K57" s="8">
        <f t="shared" si="41"/>
        <v>0.31578947368421051</v>
      </c>
      <c r="L57" s="8">
        <f t="shared" si="41"/>
        <v>0.36071428571428571</v>
      </c>
      <c r="M57" s="8">
        <f t="shared" si="41"/>
        <v>0.35873015873015873</v>
      </c>
      <c r="N57" s="8">
        <f t="shared" si="41"/>
        <v>0.33994334277620397</v>
      </c>
      <c r="O57" s="8">
        <f t="shared" si="41"/>
        <v>0.32642487046632124</v>
      </c>
      <c r="P57" s="8">
        <f t="shared" si="41"/>
        <v>0.30660377358490565</v>
      </c>
      <c r="Q57" s="8">
        <f t="shared" si="41"/>
        <v>0.27956989247311825</v>
      </c>
      <c r="R57" s="8">
        <f t="shared" si="41"/>
        <v>0.25793650793650796</v>
      </c>
    </row>
    <row r="58" spans="5:18">
      <c r="E58" s="1" t="str">
        <f t="shared" si="28"/>
        <v>Leszek Łukaszewicz</v>
      </c>
      <c r="F58" s="8">
        <f t="shared" ref="F58:R58" si="42">F37/F$39</f>
        <v>7.4999999999999997E-2</v>
      </c>
      <c r="G58" s="8">
        <f t="shared" si="42"/>
        <v>0.10975609756097561</v>
      </c>
      <c r="H58" s="8">
        <f t="shared" si="42"/>
        <v>0.15748031496062992</v>
      </c>
      <c r="I58" s="8">
        <f t="shared" si="42"/>
        <v>0.22093023255813954</v>
      </c>
      <c r="J58" s="8">
        <f t="shared" si="42"/>
        <v>0.19811320754716982</v>
      </c>
      <c r="K58" s="8">
        <f t="shared" si="42"/>
        <v>0.17813765182186234</v>
      </c>
      <c r="L58" s="8">
        <f t="shared" si="42"/>
        <v>0.19642857142857142</v>
      </c>
      <c r="M58" s="8">
        <f t="shared" si="42"/>
        <v>0.22222222222222221</v>
      </c>
      <c r="N58" s="8">
        <f t="shared" si="42"/>
        <v>0.23512747875354106</v>
      </c>
      <c r="O58" s="8">
        <f t="shared" si="42"/>
        <v>0.22797927461139897</v>
      </c>
      <c r="P58" s="8">
        <f t="shared" si="42"/>
        <v>0.23820754716981132</v>
      </c>
      <c r="Q58" s="8">
        <f t="shared" si="42"/>
        <v>0.24516129032258063</v>
      </c>
      <c r="R58" s="8">
        <f t="shared" si="42"/>
        <v>0.24007936507936509</v>
      </c>
    </row>
    <row r="59" spans="5:18">
      <c r="E59" s="1" t="str">
        <f t="shared" si="28"/>
        <v>Maja Jęczkowska</v>
      </c>
      <c r="F59" s="8">
        <f t="shared" ref="F59:R59" si="43">F38/F$39</f>
        <v>0.17499999999999999</v>
      </c>
      <c r="G59" s="8">
        <f t="shared" si="43"/>
        <v>0.18292682926829268</v>
      </c>
      <c r="H59" s="8">
        <f t="shared" si="43"/>
        <v>0.26771653543307089</v>
      </c>
      <c r="I59" s="8">
        <f t="shared" si="43"/>
        <v>0.27325581395348836</v>
      </c>
      <c r="J59" s="8">
        <f t="shared" si="43"/>
        <v>0.24056603773584906</v>
      </c>
      <c r="K59" s="8">
        <f t="shared" si="43"/>
        <v>0.21862348178137653</v>
      </c>
      <c r="L59" s="8">
        <f t="shared" si="43"/>
        <v>0.20357142857142857</v>
      </c>
      <c r="M59" s="8">
        <f t="shared" si="43"/>
        <v>0.21904761904761905</v>
      </c>
      <c r="N59" s="8">
        <f t="shared" si="43"/>
        <v>0.21813031161473087</v>
      </c>
      <c r="O59" s="8">
        <f t="shared" si="43"/>
        <v>0.19948186528497408</v>
      </c>
      <c r="P59" s="8">
        <f t="shared" si="43"/>
        <v>0.18160377358490565</v>
      </c>
      <c r="Q59" s="8">
        <f t="shared" si="43"/>
        <v>0.16559139784946236</v>
      </c>
      <c r="R59" s="8">
        <f t="shared" si="43"/>
        <v>0.15277777777777779</v>
      </c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8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132" t="s">
        <v>0</v>
      </c>
      <c r="B1" s="132" t="s">
        <v>1</v>
      </c>
      <c r="C1" s="132" t="s">
        <v>2</v>
      </c>
      <c r="D1" s="133" t="s">
        <v>3</v>
      </c>
      <c r="E1" s="135" t="s">
        <v>4</v>
      </c>
      <c r="F1" s="131">
        <v>1</v>
      </c>
      <c r="G1" s="131">
        <v>2</v>
      </c>
      <c r="H1" s="131">
        <v>3</v>
      </c>
      <c r="I1" s="131">
        <v>4</v>
      </c>
      <c r="J1" s="131">
        <v>5</v>
      </c>
      <c r="K1" s="131">
        <v>6</v>
      </c>
      <c r="L1" s="131">
        <v>7</v>
      </c>
      <c r="M1" s="131">
        <v>8</v>
      </c>
      <c r="N1" s="131">
        <v>9</v>
      </c>
      <c r="O1" s="131">
        <v>10</v>
      </c>
      <c r="P1" s="131">
        <v>11</v>
      </c>
      <c r="Q1" s="131">
        <v>12</v>
      </c>
      <c r="R1" s="131">
        <v>13</v>
      </c>
      <c r="S1" s="129"/>
      <c r="T1" s="129"/>
      <c r="U1" s="129"/>
      <c r="V1" s="129"/>
      <c r="W1" s="129"/>
      <c r="X1" s="22" t="s">
        <v>65</v>
      </c>
      <c r="Y1" s="22" t="s">
        <v>64</v>
      </c>
      <c r="Z1" s="130" t="s">
        <v>25</v>
      </c>
      <c r="AA1" s="130"/>
      <c r="AB1" s="130"/>
      <c r="AC1" s="130"/>
      <c r="AD1" s="20" t="s">
        <v>28</v>
      </c>
      <c r="AE1" s="42">
        <v>650</v>
      </c>
    </row>
    <row r="2" spans="1:31">
      <c r="A2" s="132"/>
      <c r="B2" s="132"/>
      <c r="C2" s="132"/>
      <c r="D2" s="134"/>
      <c r="E2" s="135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43">
        <v>0</v>
      </c>
      <c r="T2" s="43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1" t="s">
        <v>30</v>
      </c>
      <c r="C3" s="12" t="s">
        <v>5</v>
      </c>
      <c r="D3" s="12" t="s">
        <v>9</v>
      </c>
      <c r="E3" s="13">
        <f t="shared" ref="E3:E9" si="0">SUM(F3:R3)</f>
        <v>491</v>
      </c>
      <c r="F3" s="17">
        <v>35</v>
      </c>
      <c r="G3" s="17">
        <v>45</v>
      </c>
      <c r="H3" s="17">
        <v>41</v>
      </c>
      <c r="I3" s="17">
        <v>37</v>
      </c>
      <c r="J3" s="17">
        <v>46</v>
      </c>
      <c r="K3" s="17">
        <v>44</v>
      </c>
      <c r="L3" s="17">
        <v>33</v>
      </c>
      <c r="M3" s="17">
        <v>30</v>
      </c>
      <c r="N3" s="17">
        <v>30</v>
      </c>
      <c r="O3" s="17">
        <v>33</v>
      </c>
      <c r="P3" s="17">
        <v>34</v>
      </c>
      <c r="Q3" s="17">
        <v>39</v>
      </c>
      <c r="R3" s="17">
        <f>SUM(S3:W3)</f>
        <v>44</v>
      </c>
      <c r="S3" s="17">
        <v>8</v>
      </c>
      <c r="T3" s="17">
        <v>9</v>
      </c>
      <c r="U3" s="17">
        <v>8</v>
      </c>
      <c r="V3" s="17">
        <v>10</v>
      </c>
      <c r="W3" s="17">
        <v>9</v>
      </c>
      <c r="X3" s="44">
        <f t="shared" ref="X3:X9" si="1">E3/13</f>
        <v>37.769230769230766</v>
      </c>
      <c r="Y3" s="44">
        <f t="shared" ref="Y3:Y9" si="2">X3/5</f>
        <v>7.5538461538461537</v>
      </c>
      <c r="AD3">
        <f t="shared" ref="AD3:AD7" si="3">E3-$AE$1</f>
        <v>-159</v>
      </c>
      <c r="AE3" s="19">
        <f t="shared" ref="AE3:AE7" si="4">E3/$AE$1</f>
        <v>0.75538461538461543</v>
      </c>
    </row>
    <row r="4" spans="1:31">
      <c r="A4" s="9">
        <v>2</v>
      </c>
      <c r="B4" s="11" t="s">
        <v>7</v>
      </c>
      <c r="C4" s="10" t="s">
        <v>5</v>
      </c>
      <c r="D4" s="16" t="s">
        <v>6</v>
      </c>
      <c r="E4" s="13">
        <f t="shared" si="0"/>
        <v>464</v>
      </c>
      <c r="F4" s="18">
        <v>44</v>
      </c>
      <c r="G4" s="18">
        <v>39</v>
      </c>
      <c r="H4" s="18">
        <v>41</v>
      </c>
      <c r="I4" s="18">
        <v>32</v>
      </c>
      <c r="J4" s="14">
        <v>31</v>
      </c>
      <c r="K4" s="14">
        <v>38</v>
      </c>
      <c r="L4" s="14">
        <v>34</v>
      </c>
      <c r="M4" s="14">
        <v>35</v>
      </c>
      <c r="N4" s="14">
        <v>27</v>
      </c>
      <c r="O4" s="14">
        <v>39</v>
      </c>
      <c r="P4" s="14">
        <v>38</v>
      </c>
      <c r="Q4" s="14">
        <v>38</v>
      </c>
      <c r="R4" s="14">
        <f t="shared" ref="R4:R9" si="5">SUM(S4:W4)</f>
        <v>28</v>
      </c>
      <c r="S4" s="14">
        <v>7</v>
      </c>
      <c r="T4" s="14">
        <v>9</v>
      </c>
      <c r="U4" s="14">
        <v>7</v>
      </c>
      <c r="V4" s="14">
        <v>5</v>
      </c>
      <c r="W4" s="14"/>
      <c r="X4" s="44">
        <f t="shared" si="1"/>
        <v>35.692307692307693</v>
      </c>
      <c r="Y4" s="44">
        <f t="shared" si="2"/>
        <v>7.1384615384615389</v>
      </c>
      <c r="Z4">
        <f>E3-E4</f>
        <v>27</v>
      </c>
      <c r="AA4" s="19">
        <f t="shared" ref="AA4:AA7" si="6">E4/E3</f>
        <v>0.94501018329938902</v>
      </c>
      <c r="AB4">
        <f t="shared" ref="AB4:AB7" si="7">E4-E$3</f>
        <v>-27</v>
      </c>
      <c r="AC4" s="19">
        <f t="shared" ref="AC4:AC7" si="8">E4/E$3</f>
        <v>0.94501018329938902</v>
      </c>
      <c r="AD4">
        <f t="shared" si="3"/>
        <v>-186</v>
      </c>
      <c r="AE4" s="19">
        <f t="shared" si="4"/>
        <v>0.7138461538461538</v>
      </c>
    </row>
    <row r="5" spans="1:31">
      <c r="A5" s="9">
        <v>3</v>
      </c>
      <c r="B5" s="11" t="s">
        <v>29</v>
      </c>
      <c r="C5" s="12" t="s">
        <v>5</v>
      </c>
      <c r="D5" s="12" t="s">
        <v>9</v>
      </c>
      <c r="E5" s="13">
        <f t="shared" si="0"/>
        <v>421</v>
      </c>
      <c r="F5" s="17">
        <v>33</v>
      </c>
      <c r="G5" s="17">
        <v>29</v>
      </c>
      <c r="H5" s="17">
        <v>38</v>
      </c>
      <c r="I5" s="17">
        <v>37</v>
      </c>
      <c r="J5" s="17">
        <v>34</v>
      </c>
      <c r="K5" s="17">
        <v>31</v>
      </c>
      <c r="L5" s="17">
        <v>26</v>
      </c>
      <c r="M5" s="17">
        <v>34</v>
      </c>
      <c r="N5" s="17">
        <v>31</v>
      </c>
      <c r="O5" s="17">
        <v>30</v>
      </c>
      <c r="P5" s="17">
        <v>30</v>
      </c>
      <c r="Q5" s="17">
        <v>37</v>
      </c>
      <c r="R5" s="17">
        <f t="shared" si="5"/>
        <v>31</v>
      </c>
      <c r="S5" s="17">
        <v>6</v>
      </c>
      <c r="T5" s="17">
        <v>6</v>
      </c>
      <c r="U5" s="17">
        <v>6</v>
      </c>
      <c r="V5" s="17">
        <v>7</v>
      </c>
      <c r="W5" s="17">
        <v>6</v>
      </c>
      <c r="X5" s="44">
        <f t="shared" si="1"/>
        <v>32.384615384615387</v>
      </c>
      <c r="Y5" s="44">
        <f t="shared" si="2"/>
        <v>6.476923076923077</v>
      </c>
      <c r="Z5">
        <f t="shared" ref="Z5:Z9" si="9">E4-E5</f>
        <v>43</v>
      </c>
      <c r="AA5" s="19">
        <f t="shared" si="6"/>
        <v>0.90732758620689657</v>
      </c>
      <c r="AB5">
        <f t="shared" si="7"/>
        <v>-70</v>
      </c>
      <c r="AC5" s="19">
        <f t="shared" si="8"/>
        <v>0.85743380855397144</v>
      </c>
      <c r="AD5">
        <f t="shared" si="3"/>
        <v>-229</v>
      </c>
      <c r="AE5" s="19">
        <f t="shared" si="4"/>
        <v>0.64769230769230768</v>
      </c>
    </row>
    <row r="6" spans="1:31">
      <c r="A6" s="9">
        <v>4</v>
      </c>
      <c r="B6" s="11" t="s">
        <v>66</v>
      </c>
      <c r="C6" s="12" t="s">
        <v>5</v>
      </c>
      <c r="D6" s="12" t="s">
        <v>8</v>
      </c>
      <c r="E6" s="13">
        <f t="shared" si="0"/>
        <v>404</v>
      </c>
      <c r="F6" s="14">
        <v>31</v>
      </c>
      <c r="G6" s="14">
        <v>32</v>
      </c>
      <c r="H6" s="14">
        <v>31</v>
      </c>
      <c r="I6" s="14">
        <v>39</v>
      </c>
      <c r="J6" s="14">
        <v>26</v>
      </c>
      <c r="K6" s="14">
        <v>27</v>
      </c>
      <c r="L6" s="14">
        <v>36</v>
      </c>
      <c r="M6" s="14">
        <v>31</v>
      </c>
      <c r="N6" s="14">
        <v>37</v>
      </c>
      <c r="O6" s="14">
        <v>22</v>
      </c>
      <c r="P6" s="14">
        <v>33</v>
      </c>
      <c r="Q6" s="14">
        <v>22</v>
      </c>
      <c r="R6" s="14">
        <f t="shared" si="5"/>
        <v>37</v>
      </c>
      <c r="S6" s="14">
        <v>5</v>
      </c>
      <c r="T6" s="14">
        <v>8</v>
      </c>
      <c r="U6" s="14">
        <v>6</v>
      </c>
      <c r="V6" s="14">
        <v>8</v>
      </c>
      <c r="W6" s="14">
        <v>10</v>
      </c>
      <c r="X6" s="44">
        <f t="shared" si="1"/>
        <v>31.076923076923077</v>
      </c>
      <c r="Y6" s="44">
        <f t="shared" si="2"/>
        <v>6.2153846153846155</v>
      </c>
      <c r="Z6">
        <f t="shared" si="9"/>
        <v>17</v>
      </c>
      <c r="AA6" s="19">
        <f t="shared" si="6"/>
        <v>0.95961995249406173</v>
      </c>
      <c r="AB6">
        <f t="shared" si="7"/>
        <v>-87</v>
      </c>
      <c r="AC6" s="19">
        <f t="shared" si="8"/>
        <v>0.82281059063136452</v>
      </c>
      <c r="AD6">
        <f t="shared" si="3"/>
        <v>-246</v>
      </c>
      <c r="AE6" s="19">
        <f t="shared" si="4"/>
        <v>0.62153846153846148</v>
      </c>
    </row>
    <row r="7" spans="1:31">
      <c r="A7" s="9">
        <v>5</v>
      </c>
      <c r="B7" s="11" t="s">
        <v>62</v>
      </c>
      <c r="C7" s="12" t="s">
        <v>5</v>
      </c>
      <c r="D7" s="12" t="s">
        <v>6</v>
      </c>
      <c r="E7" s="13">
        <f t="shared" si="0"/>
        <v>373</v>
      </c>
      <c r="F7" s="17">
        <v>30</v>
      </c>
      <c r="G7" s="17">
        <v>37</v>
      </c>
      <c r="H7" s="17">
        <v>30</v>
      </c>
      <c r="I7" s="17">
        <v>30</v>
      </c>
      <c r="J7" s="17">
        <v>29</v>
      </c>
      <c r="K7" s="17">
        <v>26</v>
      </c>
      <c r="L7" s="17">
        <v>28</v>
      </c>
      <c r="M7" s="17">
        <v>27</v>
      </c>
      <c r="N7" s="17">
        <v>27</v>
      </c>
      <c r="O7" s="17">
        <v>27</v>
      </c>
      <c r="P7" s="17">
        <v>25</v>
      </c>
      <c r="Q7" s="17">
        <v>17</v>
      </c>
      <c r="R7" s="17">
        <f t="shared" si="5"/>
        <v>40</v>
      </c>
      <c r="S7" s="17">
        <v>9</v>
      </c>
      <c r="T7" s="17">
        <v>8</v>
      </c>
      <c r="U7" s="17">
        <v>5</v>
      </c>
      <c r="V7" s="17">
        <v>8</v>
      </c>
      <c r="W7" s="17">
        <v>10</v>
      </c>
      <c r="X7" s="44">
        <f t="shared" si="1"/>
        <v>28.692307692307693</v>
      </c>
      <c r="Y7" s="44">
        <f t="shared" si="2"/>
        <v>5.7384615384615385</v>
      </c>
      <c r="Z7">
        <f t="shared" si="9"/>
        <v>31</v>
      </c>
      <c r="AA7" s="19">
        <f t="shared" si="6"/>
        <v>0.92326732673267331</v>
      </c>
      <c r="AB7">
        <f t="shared" si="7"/>
        <v>-118</v>
      </c>
      <c r="AC7" s="19">
        <f t="shared" si="8"/>
        <v>0.75967413441955189</v>
      </c>
      <c r="AD7">
        <f t="shared" si="3"/>
        <v>-277</v>
      </c>
      <c r="AE7" s="19">
        <f t="shared" si="4"/>
        <v>0.57384615384615389</v>
      </c>
    </row>
    <row r="8" spans="1:31">
      <c r="A8" s="9">
        <v>6</v>
      </c>
      <c r="B8" s="11" t="s">
        <v>67</v>
      </c>
      <c r="C8" s="12" t="s">
        <v>5</v>
      </c>
      <c r="D8" s="12" t="s">
        <v>68</v>
      </c>
      <c r="E8" s="13">
        <f t="shared" si="0"/>
        <v>296</v>
      </c>
      <c r="F8" s="18">
        <v>17</v>
      </c>
      <c r="G8" s="18">
        <v>26</v>
      </c>
      <c r="H8" s="18">
        <v>21</v>
      </c>
      <c r="I8" s="18">
        <v>29</v>
      </c>
      <c r="J8" s="18">
        <v>22</v>
      </c>
      <c r="K8" s="18">
        <v>33</v>
      </c>
      <c r="L8" s="18">
        <v>14</v>
      </c>
      <c r="M8" s="18">
        <v>35</v>
      </c>
      <c r="N8" s="18">
        <v>23</v>
      </c>
      <c r="O8" s="18">
        <v>13</v>
      </c>
      <c r="P8" s="18">
        <v>14</v>
      </c>
      <c r="Q8" s="18">
        <v>21</v>
      </c>
      <c r="R8" s="18">
        <f t="shared" si="5"/>
        <v>28</v>
      </c>
      <c r="S8" s="18">
        <v>5</v>
      </c>
      <c r="T8" s="18">
        <v>8</v>
      </c>
      <c r="U8" s="18">
        <v>5</v>
      </c>
      <c r="V8" s="18">
        <v>8</v>
      </c>
      <c r="W8" s="18">
        <v>2</v>
      </c>
      <c r="X8" s="44">
        <f t="shared" si="1"/>
        <v>22.76923076923077</v>
      </c>
      <c r="Y8" s="44">
        <f t="shared" si="2"/>
        <v>4.5538461538461537</v>
      </c>
      <c r="Z8">
        <f t="shared" si="9"/>
        <v>77</v>
      </c>
      <c r="AA8" s="19">
        <f>E8/E7</f>
        <v>0.79356568364611257</v>
      </c>
      <c r="AB8">
        <f>E8-E$3</f>
        <v>-195</v>
      </c>
      <c r="AC8" s="19">
        <f>E8/E$3</f>
        <v>0.60285132382892059</v>
      </c>
      <c r="AD8">
        <f>E8-$AE$1</f>
        <v>-354</v>
      </c>
      <c r="AE8" s="19">
        <f>E8/$AE$1</f>
        <v>0.45538461538461539</v>
      </c>
    </row>
    <row r="9" spans="1:31">
      <c r="A9" s="9">
        <v>7</v>
      </c>
      <c r="B9" s="11" t="s">
        <v>23</v>
      </c>
      <c r="C9" s="12" t="s">
        <v>5</v>
      </c>
      <c r="D9" s="12" t="s">
        <v>8</v>
      </c>
      <c r="E9" s="13">
        <f t="shared" si="0"/>
        <v>191</v>
      </c>
      <c r="F9" s="17">
        <v>23</v>
      </c>
      <c r="G9" s="17">
        <v>15</v>
      </c>
      <c r="H9" s="17">
        <v>24</v>
      </c>
      <c r="I9" s="17">
        <v>29</v>
      </c>
      <c r="J9" s="17">
        <v>4</v>
      </c>
      <c r="K9" s="17">
        <v>29</v>
      </c>
      <c r="L9" s="17">
        <v>11</v>
      </c>
      <c r="M9" s="17">
        <v>13</v>
      </c>
      <c r="N9" s="17">
        <v>9</v>
      </c>
      <c r="O9" s="17">
        <v>9</v>
      </c>
      <c r="P9" s="17">
        <v>13</v>
      </c>
      <c r="Q9" s="17">
        <v>12</v>
      </c>
      <c r="R9" s="17">
        <f t="shared" si="5"/>
        <v>0</v>
      </c>
      <c r="S9" s="17">
        <v>0</v>
      </c>
      <c r="T9" s="17"/>
      <c r="U9" s="17"/>
      <c r="V9" s="17"/>
      <c r="W9" s="17"/>
      <c r="X9" s="44">
        <f t="shared" si="1"/>
        <v>14.692307692307692</v>
      </c>
      <c r="Y9" s="44">
        <f t="shared" si="2"/>
        <v>2.9384615384615382</v>
      </c>
      <c r="Z9">
        <f t="shared" si="9"/>
        <v>105</v>
      </c>
      <c r="AA9" s="19">
        <f t="shared" ref="AA9" si="10">E9/E8</f>
        <v>0.64527027027027029</v>
      </c>
      <c r="AB9">
        <f t="shared" ref="AB9" si="11">E9-E$3</f>
        <v>-300</v>
      </c>
      <c r="AC9" s="19">
        <f t="shared" ref="AC9" si="12">E9/E$3</f>
        <v>0.38900203665987781</v>
      </c>
      <c r="AD9">
        <f t="shared" ref="AD9" si="13">E9-$AE$1</f>
        <v>-459</v>
      </c>
      <c r="AE9" s="19">
        <f t="shared" ref="AE9" si="14">E9/$AE$1</f>
        <v>0.29384615384615387</v>
      </c>
    </row>
    <row r="10" spans="1:31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</row>
    <row r="11" spans="1:31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31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31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  <c r="O13" s="2">
        <v>10</v>
      </c>
      <c r="P13" s="2">
        <v>11</v>
      </c>
      <c r="Q13" s="2">
        <v>12</v>
      </c>
      <c r="R13" s="2">
        <v>13</v>
      </c>
    </row>
    <row r="14" spans="1:31">
      <c r="A14" s="5" t="s">
        <v>8</v>
      </c>
      <c r="B14" s="6" t="s">
        <v>15</v>
      </c>
      <c r="D14" s="2"/>
      <c r="F14" s="2">
        <f>SUM($F3:F3)</f>
        <v>35</v>
      </c>
      <c r="G14" s="2">
        <f>SUM($F3:G3)</f>
        <v>80</v>
      </c>
      <c r="H14" s="2">
        <f>SUM($F3:H3)</f>
        <v>121</v>
      </c>
      <c r="I14" s="2">
        <f>SUM($F3:I3)</f>
        <v>158</v>
      </c>
      <c r="J14" s="2">
        <f>SUM($F3:J3)</f>
        <v>204</v>
      </c>
      <c r="K14" s="2">
        <f>SUM($F3:K3)</f>
        <v>248</v>
      </c>
      <c r="L14" s="2">
        <f>SUM($F3:L3)</f>
        <v>281</v>
      </c>
      <c r="M14" s="2">
        <f>SUM($F3:M3)</f>
        <v>311</v>
      </c>
      <c r="N14" s="2">
        <f>SUM($F3:N3)</f>
        <v>341</v>
      </c>
      <c r="O14" s="2">
        <f>SUM($F3:O3)</f>
        <v>374</v>
      </c>
      <c r="P14" s="2">
        <f>SUM($F3:P3)</f>
        <v>408</v>
      </c>
      <c r="Q14" s="2">
        <f>SUM($F3:Q3)</f>
        <v>447</v>
      </c>
      <c r="R14" s="2">
        <f>SUM($F3:R3)</f>
        <v>491</v>
      </c>
    </row>
    <row r="15" spans="1:31">
      <c r="A15" s="5" t="s">
        <v>6</v>
      </c>
      <c r="B15" s="4" t="s">
        <v>16</v>
      </c>
      <c r="D15" s="2"/>
      <c r="F15" s="2">
        <f>SUM($F4:F4)</f>
        <v>44</v>
      </c>
      <c r="G15" s="2">
        <f>SUM($F4:G4)</f>
        <v>83</v>
      </c>
      <c r="H15" s="2">
        <f>SUM($F4:H4)</f>
        <v>124</v>
      </c>
      <c r="I15" s="2">
        <f>SUM($F4:I4)</f>
        <v>156</v>
      </c>
      <c r="J15" s="2">
        <f>SUM($F4:J4)</f>
        <v>187</v>
      </c>
      <c r="K15" s="2">
        <f>SUM($F4:K4)</f>
        <v>225</v>
      </c>
      <c r="L15" s="2">
        <f>SUM($F4:L4)</f>
        <v>259</v>
      </c>
      <c r="M15" s="2">
        <f>SUM($F4:M4)</f>
        <v>294</v>
      </c>
      <c r="N15" s="2">
        <f>SUM($F4:N4)</f>
        <v>321</v>
      </c>
      <c r="O15" s="2">
        <f>SUM($F4:O4)</f>
        <v>360</v>
      </c>
      <c r="P15" s="2">
        <f>SUM($F4:P4)</f>
        <v>398</v>
      </c>
      <c r="Q15" s="2">
        <f>SUM($F4:Q4)</f>
        <v>436</v>
      </c>
      <c r="R15" s="2">
        <f>SUM($F4:R4)</f>
        <v>464</v>
      </c>
    </row>
    <row r="16" spans="1:31">
      <c r="A16" s="5" t="s">
        <v>17</v>
      </c>
      <c r="B16" s="4" t="s">
        <v>18</v>
      </c>
      <c r="D16" s="2"/>
      <c r="F16" s="2">
        <f>SUM($F5:F5)</f>
        <v>33</v>
      </c>
      <c r="G16" s="2">
        <f>SUM($F5:G5)</f>
        <v>62</v>
      </c>
      <c r="H16" s="2">
        <f>SUM($F5:H5)</f>
        <v>100</v>
      </c>
      <c r="I16" s="2">
        <f>SUM($F5:I5)</f>
        <v>137</v>
      </c>
      <c r="J16" s="2">
        <f>SUM($F5:J5)</f>
        <v>171</v>
      </c>
      <c r="K16" s="2">
        <f>SUM($F5:K5)</f>
        <v>202</v>
      </c>
      <c r="L16" s="2">
        <f>SUM($F5:L5)</f>
        <v>228</v>
      </c>
      <c r="M16" s="2">
        <f>SUM($F5:M5)</f>
        <v>262</v>
      </c>
      <c r="N16" s="2">
        <f>SUM($F5:N5)</f>
        <v>293</v>
      </c>
      <c r="O16" s="2">
        <f>SUM($F5:O5)</f>
        <v>323</v>
      </c>
      <c r="P16" s="2">
        <f>SUM($F5:P5)</f>
        <v>353</v>
      </c>
      <c r="Q16" s="2">
        <f>SUM($F5:Q5)</f>
        <v>390</v>
      </c>
      <c r="R16" s="2">
        <f>SUM($F5:R5)</f>
        <v>421</v>
      </c>
    </row>
    <row r="17" spans="1:18">
      <c r="A17" s="5" t="s">
        <v>19</v>
      </c>
      <c r="B17" s="6" t="s">
        <v>20</v>
      </c>
      <c r="D17" s="2"/>
      <c r="F17" s="2">
        <f>SUM($F6:F6)</f>
        <v>31</v>
      </c>
      <c r="G17" s="2">
        <f>SUM($F6:G6)</f>
        <v>63</v>
      </c>
      <c r="H17" s="2">
        <f>SUM($F6:H6)</f>
        <v>94</v>
      </c>
      <c r="I17" s="2">
        <f>SUM($F6:I6)</f>
        <v>133</v>
      </c>
      <c r="J17" s="2">
        <f>SUM($F6:J6)</f>
        <v>159</v>
      </c>
      <c r="K17" s="2">
        <f>SUM($F6:K6)</f>
        <v>186</v>
      </c>
      <c r="L17" s="2">
        <f>SUM($F6:L6)</f>
        <v>222</v>
      </c>
      <c r="M17" s="2">
        <f>SUM($F6:M6)</f>
        <v>253</v>
      </c>
      <c r="N17" s="2">
        <f>SUM($F6:N6)</f>
        <v>290</v>
      </c>
      <c r="O17" s="2">
        <f>SUM($F6:O6)</f>
        <v>312</v>
      </c>
      <c r="P17" s="2">
        <f>SUM($F6:P6)</f>
        <v>345</v>
      </c>
      <c r="Q17" s="2">
        <f>SUM($F6:Q6)</f>
        <v>367</v>
      </c>
      <c r="R17" s="2">
        <f>SUM($F6:R6)</f>
        <v>404</v>
      </c>
    </row>
    <row r="18" spans="1:18">
      <c r="A18" s="7"/>
      <c r="D18" s="2"/>
      <c r="F18" s="2">
        <f>SUM($F7:F7)</f>
        <v>30</v>
      </c>
      <c r="G18" s="2">
        <f>SUM($F7:G7)</f>
        <v>67</v>
      </c>
      <c r="H18" s="2">
        <f>SUM($F7:H7)</f>
        <v>97</v>
      </c>
      <c r="I18" s="2">
        <f>SUM($F7:I7)</f>
        <v>127</v>
      </c>
      <c r="J18" s="2">
        <f>SUM($F7:J7)</f>
        <v>156</v>
      </c>
      <c r="K18" s="2">
        <f>SUM($F7:K7)</f>
        <v>182</v>
      </c>
      <c r="L18" s="2">
        <f>SUM($F7:L7)</f>
        <v>210</v>
      </c>
      <c r="M18" s="2">
        <f>SUM($F7:M7)</f>
        <v>237</v>
      </c>
      <c r="N18" s="2">
        <f>SUM($F7:N7)</f>
        <v>264</v>
      </c>
      <c r="O18" s="2">
        <f>SUM($F7:O7)</f>
        <v>291</v>
      </c>
      <c r="P18" s="2">
        <f>SUM($F7:P7)</f>
        <v>316</v>
      </c>
      <c r="Q18" s="2">
        <f>SUM($F7:Q7)</f>
        <v>333</v>
      </c>
      <c r="R18" s="2">
        <f>SUM($F7:R7)</f>
        <v>373</v>
      </c>
    </row>
    <row r="19" spans="1:18">
      <c r="A19" s="7"/>
      <c r="B19" s="4" t="s">
        <v>21</v>
      </c>
      <c r="D19" s="2"/>
      <c r="F19" s="2">
        <f>SUM($F8:F8)</f>
        <v>17</v>
      </c>
      <c r="G19" s="2">
        <f>SUM($F8:G8)</f>
        <v>43</v>
      </c>
      <c r="H19" s="2">
        <f>SUM($F8:H8)</f>
        <v>64</v>
      </c>
      <c r="I19" s="2">
        <f>SUM($F8:I8)</f>
        <v>93</v>
      </c>
      <c r="J19" s="2">
        <f>SUM($F8:J8)</f>
        <v>115</v>
      </c>
      <c r="K19" s="2">
        <f>SUM($F8:K8)</f>
        <v>148</v>
      </c>
      <c r="L19" s="2">
        <f>SUM($F8:L8)</f>
        <v>162</v>
      </c>
      <c r="M19" s="2">
        <f>SUM($F8:M8)</f>
        <v>197</v>
      </c>
      <c r="N19" s="2">
        <f>SUM($F8:N8)</f>
        <v>220</v>
      </c>
      <c r="O19" s="2">
        <f>SUM($F8:O8)</f>
        <v>233</v>
      </c>
      <c r="P19" s="2">
        <f>SUM($F8:P8)</f>
        <v>247</v>
      </c>
      <c r="Q19" s="2">
        <f>SUM($F8:Q8)</f>
        <v>268</v>
      </c>
      <c r="R19" s="2">
        <f>SUM($F8:R8)</f>
        <v>296</v>
      </c>
    </row>
    <row r="20" spans="1:18">
      <c r="F20" s="2">
        <f>SUM($F9:F9)</f>
        <v>23</v>
      </c>
      <c r="G20" s="2">
        <f>SUM($F9:G9)</f>
        <v>38</v>
      </c>
      <c r="H20" s="2">
        <f>SUM($F9:H9)</f>
        <v>62</v>
      </c>
      <c r="I20" s="2">
        <f>SUM($F9:I9)</f>
        <v>91</v>
      </c>
      <c r="J20" s="2">
        <f>SUM($F9:J9)</f>
        <v>95</v>
      </c>
      <c r="K20" s="2">
        <f>SUM($F9:K9)</f>
        <v>124</v>
      </c>
      <c r="L20" s="2">
        <f>SUM($F9:L9)</f>
        <v>135</v>
      </c>
      <c r="M20" s="2">
        <f>SUM($F9:M9)</f>
        <v>148</v>
      </c>
      <c r="N20" s="2">
        <f>SUM($F9:N9)</f>
        <v>157</v>
      </c>
      <c r="O20" s="2">
        <f>SUM($F9:O9)</f>
        <v>166</v>
      </c>
      <c r="P20" s="2">
        <f>SUM($F9:P9)</f>
        <v>179</v>
      </c>
      <c r="Q20" s="2">
        <f>SUM($F9:Q9)</f>
        <v>191</v>
      </c>
      <c r="R20" s="2">
        <f>SUM($F9:R9)</f>
        <v>191</v>
      </c>
    </row>
    <row r="21" spans="1:18">
      <c r="F21" s="2">
        <f t="shared" ref="F21:R21" si="15">MAX(F14:F20)</f>
        <v>44</v>
      </c>
      <c r="G21" s="2">
        <f t="shared" si="15"/>
        <v>83</v>
      </c>
      <c r="H21" s="2">
        <f t="shared" si="15"/>
        <v>124</v>
      </c>
      <c r="I21" s="2">
        <f t="shared" si="15"/>
        <v>158</v>
      </c>
      <c r="J21" s="2">
        <f t="shared" si="15"/>
        <v>204</v>
      </c>
      <c r="K21" s="2">
        <f t="shared" si="15"/>
        <v>248</v>
      </c>
      <c r="L21" s="2">
        <f t="shared" si="15"/>
        <v>281</v>
      </c>
      <c r="M21" s="2">
        <f t="shared" si="15"/>
        <v>311</v>
      </c>
      <c r="N21" s="2">
        <f t="shared" si="15"/>
        <v>341</v>
      </c>
      <c r="O21" s="2">
        <f t="shared" si="15"/>
        <v>374</v>
      </c>
      <c r="P21" s="2">
        <f t="shared" si="15"/>
        <v>408</v>
      </c>
      <c r="Q21" s="2">
        <f t="shared" si="15"/>
        <v>447</v>
      </c>
      <c r="R21" s="2">
        <f t="shared" si="15"/>
        <v>491</v>
      </c>
    </row>
    <row r="22" spans="1:18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4" spans="1:18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6" spans="1:18">
      <c r="E26" s="1" t="str">
        <f t="shared" ref="E26:E32" si="16">B3</f>
        <v>Robert "Stanley" Stańczyk</v>
      </c>
      <c r="F26" s="8">
        <f t="shared" ref="F26:R26" si="17">F14/F$21</f>
        <v>0.79545454545454541</v>
      </c>
      <c r="G26" s="8">
        <f t="shared" si="17"/>
        <v>0.96385542168674698</v>
      </c>
      <c r="H26" s="8">
        <f t="shared" si="17"/>
        <v>0.97580645161290325</v>
      </c>
      <c r="I26" s="8">
        <f t="shared" si="17"/>
        <v>1</v>
      </c>
      <c r="J26" s="8">
        <f t="shared" si="17"/>
        <v>1</v>
      </c>
      <c r="K26" s="8">
        <f t="shared" si="17"/>
        <v>1</v>
      </c>
      <c r="L26" s="8">
        <f t="shared" si="17"/>
        <v>1</v>
      </c>
      <c r="M26" s="8">
        <f t="shared" si="17"/>
        <v>1</v>
      </c>
      <c r="N26" s="8">
        <f t="shared" si="17"/>
        <v>1</v>
      </c>
      <c r="O26" s="8">
        <f t="shared" si="17"/>
        <v>1</v>
      </c>
      <c r="P26" s="8">
        <f t="shared" si="17"/>
        <v>1</v>
      </c>
      <c r="Q26" s="8">
        <f t="shared" si="17"/>
        <v>1</v>
      </c>
      <c r="R26" s="8">
        <f t="shared" si="17"/>
        <v>1</v>
      </c>
    </row>
    <row r="27" spans="1:18">
      <c r="E27" s="1" t="str">
        <f t="shared" si="16"/>
        <v>Krzysztof "FAZIK" Brzeziński</v>
      </c>
      <c r="F27" s="8">
        <f t="shared" ref="F27:R27" si="18">F15/F$21</f>
        <v>1</v>
      </c>
      <c r="G27" s="8">
        <f t="shared" si="18"/>
        <v>1</v>
      </c>
      <c r="H27" s="8">
        <f t="shared" si="18"/>
        <v>1</v>
      </c>
      <c r="I27" s="8">
        <f t="shared" si="18"/>
        <v>0.98734177215189878</v>
      </c>
      <c r="J27" s="8">
        <f t="shared" si="18"/>
        <v>0.91666666666666663</v>
      </c>
      <c r="K27" s="8">
        <f t="shared" si="18"/>
        <v>0.907258064516129</v>
      </c>
      <c r="L27" s="8">
        <f t="shared" si="18"/>
        <v>0.92170818505338081</v>
      </c>
      <c r="M27" s="8">
        <f t="shared" si="18"/>
        <v>0.94533762057877813</v>
      </c>
      <c r="N27" s="8">
        <f t="shared" si="18"/>
        <v>0.94134897360703818</v>
      </c>
      <c r="O27" s="8">
        <f t="shared" si="18"/>
        <v>0.96256684491978606</v>
      </c>
      <c r="P27" s="8">
        <f t="shared" si="18"/>
        <v>0.97549019607843135</v>
      </c>
      <c r="Q27" s="8">
        <f t="shared" si="18"/>
        <v>0.97539149888143173</v>
      </c>
      <c r="R27" s="8">
        <f t="shared" si="18"/>
        <v>0.94501018329938902</v>
      </c>
    </row>
    <row r="28" spans="1:18">
      <c r="E28" s="1" t="str">
        <f t="shared" si="16"/>
        <v>Radosław "Shogun" Wiśniewski</v>
      </c>
      <c r="F28" s="8">
        <f t="shared" ref="F28:R28" si="19">F16/F$21</f>
        <v>0.75</v>
      </c>
      <c r="G28" s="8">
        <f t="shared" si="19"/>
        <v>0.74698795180722888</v>
      </c>
      <c r="H28" s="8">
        <f t="shared" si="19"/>
        <v>0.80645161290322576</v>
      </c>
      <c r="I28" s="8">
        <f t="shared" si="19"/>
        <v>0.86708860759493667</v>
      </c>
      <c r="J28" s="8">
        <f t="shared" si="19"/>
        <v>0.83823529411764708</v>
      </c>
      <c r="K28" s="8">
        <f t="shared" si="19"/>
        <v>0.81451612903225812</v>
      </c>
      <c r="L28" s="8">
        <f t="shared" si="19"/>
        <v>0.81138790035587194</v>
      </c>
      <c r="M28" s="8">
        <f t="shared" si="19"/>
        <v>0.842443729903537</v>
      </c>
      <c r="N28" s="8">
        <f t="shared" si="19"/>
        <v>0.85923753665689151</v>
      </c>
      <c r="O28" s="8">
        <f t="shared" si="19"/>
        <v>0.86363636363636365</v>
      </c>
      <c r="P28" s="8">
        <f t="shared" si="19"/>
        <v>0.86519607843137258</v>
      </c>
      <c r="Q28" s="8">
        <f t="shared" si="19"/>
        <v>0.87248322147651003</v>
      </c>
      <c r="R28" s="8">
        <f t="shared" si="19"/>
        <v>0.85743380855397144</v>
      </c>
    </row>
    <row r="29" spans="1:18">
      <c r="E29" s="1" t="str">
        <f t="shared" si="16"/>
        <v>Jolanta "Fox" Lisowska</v>
      </c>
      <c r="F29" s="8">
        <f t="shared" ref="F29:R29" si="20">F17/F$21</f>
        <v>0.70454545454545459</v>
      </c>
      <c r="G29" s="8">
        <f t="shared" si="20"/>
        <v>0.75903614457831325</v>
      </c>
      <c r="H29" s="8">
        <f t="shared" si="20"/>
        <v>0.75806451612903225</v>
      </c>
      <c r="I29" s="8">
        <f t="shared" si="20"/>
        <v>0.84177215189873422</v>
      </c>
      <c r="J29" s="8">
        <f t="shared" si="20"/>
        <v>0.77941176470588236</v>
      </c>
      <c r="K29" s="8">
        <f t="shared" si="20"/>
        <v>0.75</v>
      </c>
      <c r="L29" s="8">
        <f t="shared" si="20"/>
        <v>0.79003558718861211</v>
      </c>
      <c r="M29" s="8">
        <f t="shared" si="20"/>
        <v>0.81350482315112538</v>
      </c>
      <c r="N29" s="8">
        <f t="shared" si="20"/>
        <v>0.85043988269794724</v>
      </c>
      <c r="O29" s="8">
        <f t="shared" si="20"/>
        <v>0.83422459893048129</v>
      </c>
      <c r="P29" s="8">
        <f t="shared" si="20"/>
        <v>0.84558823529411764</v>
      </c>
      <c r="Q29" s="8">
        <f t="shared" si="20"/>
        <v>0.82102908277404918</v>
      </c>
      <c r="R29" s="8">
        <f t="shared" si="20"/>
        <v>0.82281059063136452</v>
      </c>
    </row>
    <row r="30" spans="1:18">
      <c r="E30" s="1" t="str">
        <f t="shared" si="16"/>
        <v>Adam Zaremba</v>
      </c>
      <c r="F30" s="8">
        <f t="shared" ref="F30:R30" si="21">F18/F$21</f>
        <v>0.68181818181818177</v>
      </c>
      <c r="G30" s="8">
        <f t="shared" si="21"/>
        <v>0.80722891566265065</v>
      </c>
      <c r="H30" s="8">
        <f t="shared" si="21"/>
        <v>0.782258064516129</v>
      </c>
      <c r="I30" s="8">
        <f t="shared" si="21"/>
        <v>0.80379746835443033</v>
      </c>
      <c r="J30" s="8">
        <f t="shared" si="21"/>
        <v>0.76470588235294112</v>
      </c>
      <c r="K30" s="8">
        <f t="shared" si="21"/>
        <v>0.7338709677419355</v>
      </c>
      <c r="L30" s="8">
        <f t="shared" si="21"/>
        <v>0.74733096085409256</v>
      </c>
      <c r="M30" s="8">
        <f t="shared" si="21"/>
        <v>0.76205787781350487</v>
      </c>
      <c r="N30" s="8">
        <f t="shared" si="21"/>
        <v>0.77419354838709675</v>
      </c>
      <c r="O30" s="8">
        <f t="shared" si="21"/>
        <v>0.77807486631016043</v>
      </c>
      <c r="P30" s="8">
        <f t="shared" si="21"/>
        <v>0.77450980392156865</v>
      </c>
      <c r="Q30" s="8">
        <f t="shared" si="21"/>
        <v>0.74496644295302017</v>
      </c>
      <c r="R30" s="8">
        <f t="shared" si="21"/>
        <v>0.75967413441955189</v>
      </c>
    </row>
    <row r="31" spans="1:18">
      <c r="E31" s="1" t="str">
        <f t="shared" si="16"/>
        <v>Mateusz "Snake" Brzeziński</v>
      </c>
      <c r="F31" s="8">
        <f t="shared" ref="F31:R31" si="22">F19/F$21</f>
        <v>0.38636363636363635</v>
      </c>
      <c r="G31" s="8">
        <f t="shared" si="22"/>
        <v>0.51807228915662651</v>
      </c>
      <c r="H31" s="8">
        <f t="shared" si="22"/>
        <v>0.5161290322580645</v>
      </c>
      <c r="I31" s="8">
        <f t="shared" si="22"/>
        <v>0.58860759493670889</v>
      </c>
      <c r="J31" s="8">
        <f t="shared" si="22"/>
        <v>0.56372549019607843</v>
      </c>
      <c r="K31" s="8">
        <f t="shared" si="22"/>
        <v>0.59677419354838712</v>
      </c>
      <c r="L31" s="8">
        <f t="shared" si="22"/>
        <v>0.57651245551601427</v>
      </c>
      <c r="M31" s="8">
        <f t="shared" si="22"/>
        <v>0.63344051446945338</v>
      </c>
      <c r="N31" s="8">
        <f t="shared" si="22"/>
        <v>0.64516129032258063</v>
      </c>
      <c r="O31" s="8">
        <f t="shared" si="22"/>
        <v>0.62299465240641716</v>
      </c>
      <c r="P31" s="8">
        <f t="shared" si="22"/>
        <v>0.60539215686274506</v>
      </c>
      <c r="Q31" s="8">
        <f t="shared" si="22"/>
        <v>0.59955257270693507</v>
      </c>
      <c r="R31" s="8">
        <f t="shared" si="22"/>
        <v>0.60285132382892059</v>
      </c>
    </row>
    <row r="32" spans="1:18">
      <c r="E32" s="1" t="str">
        <f t="shared" si="16"/>
        <v>Dorota Janiszewska</v>
      </c>
      <c r="F32" s="8">
        <f t="shared" ref="F32:R32" si="23">F20/F$21</f>
        <v>0.52272727272727271</v>
      </c>
      <c r="G32" s="8">
        <f t="shared" si="23"/>
        <v>0.45783132530120479</v>
      </c>
      <c r="H32" s="8">
        <f t="shared" si="23"/>
        <v>0.5</v>
      </c>
      <c r="I32" s="8">
        <f t="shared" si="23"/>
        <v>0.57594936708860756</v>
      </c>
      <c r="J32" s="8">
        <f t="shared" si="23"/>
        <v>0.46568627450980393</v>
      </c>
      <c r="K32" s="8">
        <f t="shared" si="23"/>
        <v>0.5</v>
      </c>
      <c r="L32" s="8">
        <f t="shared" si="23"/>
        <v>0.4804270462633452</v>
      </c>
      <c r="M32" s="8">
        <f t="shared" si="23"/>
        <v>0.47588424437299037</v>
      </c>
      <c r="N32" s="8">
        <f t="shared" si="23"/>
        <v>0.46041055718475071</v>
      </c>
      <c r="O32" s="8">
        <f t="shared" si="23"/>
        <v>0.44385026737967914</v>
      </c>
      <c r="P32" s="8">
        <f t="shared" si="23"/>
        <v>0.43872549019607843</v>
      </c>
      <c r="Q32" s="8">
        <f t="shared" si="23"/>
        <v>0.42729306487695751</v>
      </c>
      <c r="R32" s="8">
        <f t="shared" si="23"/>
        <v>0.38900203665987781</v>
      </c>
    </row>
    <row r="33" spans="6:18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6:18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6:18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  <row r="36" spans="6:18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6:18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6:18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51"/>
  <sheetViews>
    <sheetView workbookViewId="0">
      <selection activeCell="B4" sqref="B4:D4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132" t="s">
        <v>0</v>
      </c>
      <c r="B1" s="132" t="s">
        <v>1</v>
      </c>
      <c r="C1" s="132" t="s">
        <v>2</v>
      </c>
      <c r="D1" s="133" t="s">
        <v>3</v>
      </c>
      <c r="E1" s="135" t="s">
        <v>4</v>
      </c>
      <c r="F1" s="131">
        <v>1</v>
      </c>
      <c r="G1" s="131">
        <v>2</v>
      </c>
      <c r="H1" s="131">
        <v>3</v>
      </c>
      <c r="I1" s="131">
        <v>4</v>
      </c>
      <c r="J1" s="131">
        <v>5</v>
      </c>
      <c r="K1" s="131">
        <v>6</v>
      </c>
      <c r="L1" s="131">
        <v>7</v>
      </c>
      <c r="M1" s="131">
        <v>8</v>
      </c>
      <c r="N1" s="131">
        <v>9</v>
      </c>
      <c r="O1" s="131">
        <v>10</v>
      </c>
      <c r="P1" s="131">
        <v>11</v>
      </c>
      <c r="Q1" s="131">
        <v>12</v>
      </c>
      <c r="R1" s="131">
        <v>13</v>
      </c>
      <c r="S1" s="129"/>
      <c r="T1" s="129"/>
      <c r="U1" s="129"/>
      <c r="V1" s="129"/>
      <c r="W1" s="129"/>
      <c r="X1" s="22" t="s">
        <v>65</v>
      </c>
      <c r="Y1" s="22" t="s">
        <v>64</v>
      </c>
      <c r="Z1" s="130" t="s">
        <v>25</v>
      </c>
      <c r="AA1" s="130"/>
      <c r="AB1" s="130"/>
      <c r="AC1" s="130"/>
      <c r="AD1" s="20" t="s">
        <v>28</v>
      </c>
      <c r="AE1" s="41">
        <v>650</v>
      </c>
    </row>
    <row r="2" spans="1:31">
      <c r="A2" s="132"/>
      <c r="B2" s="132"/>
      <c r="C2" s="132"/>
      <c r="D2" s="134"/>
      <c r="E2" s="135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40">
        <v>0</v>
      </c>
      <c r="T2" s="40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5" t="s">
        <v>33</v>
      </c>
      <c r="C3" s="10" t="s">
        <v>5</v>
      </c>
      <c r="D3" s="16" t="s">
        <v>6</v>
      </c>
      <c r="E3" s="13">
        <f t="shared" ref="E3:E10" si="0">SUM(F3:R3)</f>
        <v>528</v>
      </c>
      <c r="F3" s="17">
        <v>40</v>
      </c>
      <c r="G3" s="17">
        <v>45</v>
      </c>
      <c r="H3" s="17">
        <v>43</v>
      </c>
      <c r="I3" s="17">
        <v>42</v>
      </c>
      <c r="J3" s="17">
        <v>42</v>
      </c>
      <c r="K3" s="17">
        <v>39</v>
      </c>
      <c r="L3" s="17">
        <v>42</v>
      </c>
      <c r="M3" s="17">
        <v>40</v>
      </c>
      <c r="N3" s="17">
        <v>39</v>
      </c>
      <c r="O3" s="17">
        <v>36</v>
      </c>
      <c r="P3" s="17">
        <v>37</v>
      </c>
      <c r="Q3" s="17">
        <v>37</v>
      </c>
      <c r="R3" s="17">
        <f>SUM(S3:W3)</f>
        <v>46</v>
      </c>
      <c r="S3" s="17">
        <v>9</v>
      </c>
      <c r="T3" s="17">
        <v>10</v>
      </c>
      <c r="U3" s="17">
        <v>9</v>
      </c>
      <c r="V3" s="17">
        <v>10</v>
      </c>
      <c r="W3" s="17">
        <v>8</v>
      </c>
      <c r="X3" s="44">
        <f t="shared" ref="X3:X13" si="1">E3/13</f>
        <v>40.615384615384613</v>
      </c>
      <c r="Y3" s="44">
        <f t="shared" ref="Y3:Y13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5" t="s">
        <v>32</v>
      </c>
      <c r="C4" s="10" t="s">
        <v>5</v>
      </c>
      <c r="D4" s="16" t="s">
        <v>6</v>
      </c>
      <c r="E4" s="13">
        <f t="shared" si="0"/>
        <v>519</v>
      </c>
      <c r="F4" s="18">
        <v>40</v>
      </c>
      <c r="G4" s="18">
        <v>46</v>
      </c>
      <c r="H4" s="18">
        <v>46</v>
      </c>
      <c r="I4" s="18">
        <v>43</v>
      </c>
      <c r="J4" s="14">
        <v>42</v>
      </c>
      <c r="K4" s="14">
        <v>45</v>
      </c>
      <c r="L4" s="14">
        <v>42</v>
      </c>
      <c r="M4" s="14">
        <v>46</v>
      </c>
      <c r="N4" s="14">
        <v>33</v>
      </c>
      <c r="O4" s="14">
        <v>31</v>
      </c>
      <c r="P4" s="14">
        <v>28</v>
      </c>
      <c r="Q4" s="14">
        <v>36</v>
      </c>
      <c r="R4" s="14">
        <f t="shared" ref="R4:R13" si="5">SUM(S4:W4)</f>
        <v>41</v>
      </c>
      <c r="S4" s="14">
        <v>9</v>
      </c>
      <c r="T4" s="14">
        <v>7</v>
      </c>
      <c r="U4" s="14">
        <v>7</v>
      </c>
      <c r="V4" s="14">
        <v>9</v>
      </c>
      <c r="W4" s="14">
        <v>9</v>
      </c>
      <c r="X4" s="44">
        <f t="shared" si="1"/>
        <v>39.92307692307692</v>
      </c>
      <c r="Y4" s="44">
        <f t="shared" si="2"/>
        <v>7.9846153846153838</v>
      </c>
      <c r="Z4">
        <f>E3-E4</f>
        <v>9</v>
      </c>
      <c r="AA4" s="19">
        <f t="shared" ref="AA4:AA7" si="6">E4/E3</f>
        <v>0.98295454545454541</v>
      </c>
      <c r="AB4">
        <f t="shared" ref="AB4:AB7" si="7">E4-E$3</f>
        <v>-9</v>
      </c>
      <c r="AC4" s="19">
        <f t="shared" ref="AC4:AC7" si="8">E4/E$3</f>
        <v>0.98295454545454541</v>
      </c>
      <c r="AD4">
        <f t="shared" si="3"/>
        <v>-131</v>
      </c>
      <c r="AE4" s="19">
        <f t="shared" si="4"/>
        <v>0.79846153846153844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435</v>
      </c>
      <c r="F5" s="17">
        <v>32</v>
      </c>
      <c r="G5" s="17">
        <v>40</v>
      </c>
      <c r="H5" s="17">
        <v>38</v>
      </c>
      <c r="I5" s="17">
        <v>39</v>
      </c>
      <c r="J5" s="17">
        <v>37</v>
      </c>
      <c r="K5" s="17">
        <v>41</v>
      </c>
      <c r="L5" s="17">
        <v>33</v>
      </c>
      <c r="M5" s="17">
        <v>32</v>
      </c>
      <c r="N5" s="17">
        <v>22</v>
      </c>
      <c r="O5" s="17">
        <v>31</v>
      </c>
      <c r="P5" s="17">
        <v>28</v>
      </c>
      <c r="Q5" s="17">
        <v>26</v>
      </c>
      <c r="R5" s="17">
        <f t="shared" si="5"/>
        <v>36</v>
      </c>
      <c r="S5" s="17">
        <v>7</v>
      </c>
      <c r="T5" s="17">
        <v>5</v>
      </c>
      <c r="U5" s="17">
        <v>6</v>
      </c>
      <c r="V5" s="17">
        <v>8</v>
      </c>
      <c r="W5" s="17">
        <v>10</v>
      </c>
      <c r="X5" s="44">
        <f t="shared" si="1"/>
        <v>33.46153846153846</v>
      </c>
      <c r="Y5" s="44">
        <f t="shared" si="2"/>
        <v>6.6923076923076916</v>
      </c>
      <c r="Z5">
        <f t="shared" ref="Z5:Z10" si="9">E4-E5</f>
        <v>84</v>
      </c>
      <c r="AA5" s="19">
        <f t="shared" si="6"/>
        <v>0.83815028901734101</v>
      </c>
      <c r="AB5">
        <f t="shared" si="7"/>
        <v>-93</v>
      </c>
      <c r="AC5" s="19">
        <f t="shared" si="8"/>
        <v>0.82386363636363635</v>
      </c>
      <c r="AD5">
        <f t="shared" si="3"/>
        <v>-215</v>
      </c>
      <c r="AE5" s="19">
        <f t="shared" si="4"/>
        <v>0.66923076923076918</v>
      </c>
    </row>
    <row r="6" spans="1:31">
      <c r="A6" s="9">
        <v>4</v>
      </c>
      <c r="B6" s="11" t="s">
        <v>30</v>
      </c>
      <c r="C6" s="12" t="s">
        <v>5</v>
      </c>
      <c r="D6" s="12" t="s">
        <v>9</v>
      </c>
      <c r="E6" s="13">
        <f t="shared" si="0"/>
        <v>427</v>
      </c>
      <c r="F6" s="14">
        <v>36</v>
      </c>
      <c r="G6" s="14">
        <v>41</v>
      </c>
      <c r="H6" s="14">
        <v>36</v>
      </c>
      <c r="I6" s="14">
        <v>36</v>
      </c>
      <c r="J6" s="14">
        <v>30</v>
      </c>
      <c r="K6" s="14">
        <v>30</v>
      </c>
      <c r="L6" s="14">
        <v>34</v>
      </c>
      <c r="M6" s="14">
        <v>30</v>
      </c>
      <c r="N6" s="14">
        <v>33</v>
      </c>
      <c r="O6" s="14">
        <v>28</v>
      </c>
      <c r="P6" s="14">
        <v>30</v>
      </c>
      <c r="Q6" s="14">
        <v>22</v>
      </c>
      <c r="R6" s="14">
        <f t="shared" si="5"/>
        <v>41</v>
      </c>
      <c r="S6" s="14">
        <v>6</v>
      </c>
      <c r="T6" s="14">
        <v>10</v>
      </c>
      <c r="U6" s="14">
        <v>9</v>
      </c>
      <c r="V6" s="14">
        <v>7</v>
      </c>
      <c r="W6" s="14">
        <v>9</v>
      </c>
      <c r="X6" s="44">
        <f t="shared" si="1"/>
        <v>32.846153846153847</v>
      </c>
      <c r="Y6" s="44">
        <f t="shared" si="2"/>
        <v>6.569230769230769</v>
      </c>
      <c r="Z6">
        <f t="shared" si="9"/>
        <v>8</v>
      </c>
      <c r="AA6" s="19">
        <f t="shared" si="6"/>
        <v>0.98160919540229885</v>
      </c>
      <c r="AB6">
        <f t="shared" si="7"/>
        <v>-101</v>
      </c>
      <c r="AC6" s="19">
        <f t="shared" si="8"/>
        <v>0.80871212121212122</v>
      </c>
      <c r="AD6">
        <f t="shared" si="3"/>
        <v>-223</v>
      </c>
      <c r="AE6" s="19">
        <f t="shared" si="4"/>
        <v>0.65692307692307694</v>
      </c>
    </row>
    <row r="7" spans="1:31">
      <c r="A7" s="9">
        <v>5</v>
      </c>
      <c r="B7" s="11" t="s">
        <v>46</v>
      </c>
      <c r="C7" s="12" t="s">
        <v>5</v>
      </c>
      <c r="D7" s="12" t="s">
        <v>9</v>
      </c>
      <c r="E7" s="13">
        <f t="shared" si="0"/>
        <v>406</v>
      </c>
      <c r="F7" s="17">
        <v>30</v>
      </c>
      <c r="G7" s="17">
        <v>39</v>
      </c>
      <c r="H7" s="17">
        <v>33</v>
      </c>
      <c r="I7" s="17">
        <v>36</v>
      </c>
      <c r="J7" s="17">
        <v>32</v>
      </c>
      <c r="K7" s="17">
        <v>25</v>
      </c>
      <c r="L7" s="17">
        <v>30</v>
      </c>
      <c r="M7" s="17">
        <v>34</v>
      </c>
      <c r="N7" s="17">
        <v>27</v>
      </c>
      <c r="O7" s="17">
        <v>22</v>
      </c>
      <c r="P7" s="17">
        <v>21</v>
      </c>
      <c r="Q7" s="17">
        <v>31</v>
      </c>
      <c r="R7" s="17">
        <f t="shared" si="5"/>
        <v>46</v>
      </c>
      <c r="S7" s="17">
        <v>10</v>
      </c>
      <c r="T7" s="17">
        <v>9</v>
      </c>
      <c r="U7" s="17">
        <v>8</v>
      </c>
      <c r="V7" s="17">
        <v>10</v>
      </c>
      <c r="W7" s="17">
        <v>9</v>
      </c>
      <c r="X7" s="44">
        <f t="shared" si="1"/>
        <v>31.23076923076923</v>
      </c>
      <c r="Y7" s="44">
        <f t="shared" si="2"/>
        <v>6.2461538461538462</v>
      </c>
      <c r="Z7">
        <f t="shared" si="9"/>
        <v>21</v>
      </c>
      <c r="AA7" s="19">
        <f t="shared" si="6"/>
        <v>0.95081967213114749</v>
      </c>
      <c r="AB7">
        <f t="shared" si="7"/>
        <v>-122</v>
      </c>
      <c r="AC7" s="19">
        <f t="shared" si="8"/>
        <v>0.76893939393939392</v>
      </c>
      <c r="AD7">
        <f t="shared" si="3"/>
        <v>-244</v>
      </c>
      <c r="AE7" s="19">
        <f t="shared" si="4"/>
        <v>0.62461538461538457</v>
      </c>
    </row>
    <row r="8" spans="1:31">
      <c r="A8" s="9">
        <v>6</v>
      </c>
      <c r="B8" s="11" t="s">
        <v>10</v>
      </c>
      <c r="C8" s="12" t="s">
        <v>5</v>
      </c>
      <c r="D8" s="12" t="s">
        <v>9</v>
      </c>
      <c r="E8" s="13">
        <f t="shared" si="0"/>
        <v>384</v>
      </c>
      <c r="F8" s="18">
        <v>32</v>
      </c>
      <c r="G8" s="18">
        <v>43</v>
      </c>
      <c r="H8" s="18">
        <v>37</v>
      </c>
      <c r="I8" s="18">
        <v>35</v>
      </c>
      <c r="J8" s="18">
        <v>33</v>
      </c>
      <c r="K8" s="18">
        <v>26</v>
      </c>
      <c r="L8" s="18">
        <v>29</v>
      </c>
      <c r="M8" s="18">
        <v>20</v>
      </c>
      <c r="N8" s="18">
        <v>26</v>
      </c>
      <c r="O8" s="18">
        <v>17</v>
      </c>
      <c r="P8" s="18">
        <v>38</v>
      </c>
      <c r="Q8" s="18">
        <v>20</v>
      </c>
      <c r="R8" s="18">
        <f t="shared" si="5"/>
        <v>28</v>
      </c>
      <c r="S8" s="18">
        <v>7</v>
      </c>
      <c r="T8" s="18">
        <v>9</v>
      </c>
      <c r="U8" s="18">
        <v>8</v>
      </c>
      <c r="V8" s="18">
        <v>4</v>
      </c>
      <c r="W8" s="18"/>
      <c r="X8" s="44">
        <f t="shared" si="1"/>
        <v>29.53846153846154</v>
      </c>
      <c r="Y8" s="44">
        <f t="shared" si="2"/>
        <v>5.907692307692308</v>
      </c>
      <c r="Z8">
        <f t="shared" si="9"/>
        <v>22</v>
      </c>
      <c r="AA8" s="19">
        <f>E8/E7</f>
        <v>0.94581280788177335</v>
      </c>
      <c r="AB8">
        <f>E8-E$3</f>
        <v>-144</v>
      </c>
      <c r="AC8" s="19">
        <f>E8/E$3</f>
        <v>0.72727272727272729</v>
      </c>
      <c r="AD8">
        <f>E8-$AE$1</f>
        <v>-266</v>
      </c>
      <c r="AE8" s="19">
        <f>E8/$AE$1</f>
        <v>0.59076923076923082</v>
      </c>
    </row>
    <row r="9" spans="1:31">
      <c r="A9" s="9">
        <v>7</v>
      </c>
      <c r="B9" s="24" t="s">
        <v>61</v>
      </c>
      <c r="C9" s="25" t="s">
        <v>5</v>
      </c>
      <c r="D9" s="25" t="s">
        <v>6</v>
      </c>
      <c r="E9" s="13">
        <f t="shared" si="0"/>
        <v>377</v>
      </c>
      <c r="F9" s="17">
        <v>29</v>
      </c>
      <c r="G9" s="17">
        <v>28</v>
      </c>
      <c r="H9" s="17">
        <v>26</v>
      </c>
      <c r="I9" s="17">
        <v>38</v>
      </c>
      <c r="J9" s="17">
        <v>17</v>
      </c>
      <c r="K9" s="17">
        <v>33</v>
      </c>
      <c r="L9" s="17">
        <v>35</v>
      </c>
      <c r="M9" s="17">
        <v>25</v>
      </c>
      <c r="N9" s="17">
        <v>29</v>
      </c>
      <c r="O9" s="17">
        <v>22</v>
      </c>
      <c r="P9" s="17">
        <v>26</v>
      </c>
      <c r="Q9" s="17">
        <v>31</v>
      </c>
      <c r="R9" s="17">
        <f t="shared" si="5"/>
        <v>38</v>
      </c>
      <c r="S9" s="17">
        <v>6</v>
      </c>
      <c r="T9" s="17">
        <v>7</v>
      </c>
      <c r="U9" s="17">
        <v>8</v>
      </c>
      <c r="V9" s="17">
        <v>8</v>
      </c>
      <c r="W9" s="17">
        <v>9</v>
      </c>
      <c r="X9" s="44">
        <f t="shared" si="1"/>
        <v>29</v>
      </c>
      <c r="Y9" s="44">
        <f t="shared" si="2"/>
        <v>5.8</v>
      </c>
      <c r="Z9">
        <f t="shared" si="9"/>
        <v>7</v>
      </c>
      <c r="AA9" s="19">
        <f t="shared" ref="AA9:AA10" si="10">E9/E8</f>
        <v>0.98177083333333337</v>
      </c>
      <c r="AB9">
        <f t="shared" ref="AB9:AB10" si="11">E9-E$3</f>
        <v>-151</v>
      </c>
      <c r="AC9" s="19">
        <f t="shared" ref="AC9:AC10" si="12">E9/E$3</f>
        <v>0.71401515151515149</v>
      </c>
      <c r="AD9">
        <f t="shared" ref="AD9:AD10" si="13">E9-$AE$1</f>
        <v>-273</v>
      </c>
      <c r="AE9" s="19">
        <f t="shared" ref="AE9:AE10" si="14">E9/$AE$1</f>
        <v>0.57999999999999996</v>
      </c>
    </row>
    <row r="10" spans="1:31">
      <c r="A10" s="9">
        <v>8</v>
      </c>
      <c r="B10" s="11" t="s">
        <v>22</v>
      </c>
      <c r="C10" s="12" t="s">
        <v>5</v>
      </c>
      <c r="D10" s="12" t="s">
        <v>12</v>
      </c>
      <c r="E10" s="13">
        <f t="shared" si="0"/>
        <v>348</v>
      </c>
      <c r="F10" s="18">
        <v>30</v>
      </c>
      <c r="G10" s="18">
        <v>31</v>
      </c>
      <c r="H10" s="18">
        <v>41</v>
      </c>
      <c r="I10" s="18">
        <v>22</v>
      </c>
      <c r="J10" s="14">
        <v>34</v>
      </c>
      <c r="K10" s="14">
        <v>23</v>
      </c>
      <c r="L10" s="14">
        <v>28</v>
      </c>
      <c r="M10" s="14">
        <v>24</v>
      </c>
      <c r="N10" s="14">
        <v>14</v>
      </c>
      <c r="O10" s="14">
        <v>28</v>
      </c>
      <c r="P10" s="14">
        <v>26</v>
      </c>
      <c r="Q10" s="14">
        <v>14</v>
      </c>
      <c r="R10" s="14">
        <f t="shared" si="5"/>
        <v>33</v>
      </c>
      <c r="S10" s="14">
        <v>9</v>
      </c>
      <c r="T10" s="14">
        <v>9</v>
      </c>
      <c r="U10" s="14">
        <v>9</v>
      </c>
      <c r="V10" s="14">
        <v>6</v>
      </c>
      <c r="W10" s="14"/>
      <c r="X10" s="44">
        <f t="shared" si="1"/>
        <v>26.76923076923077</v>
      </c>
      <c r="Y10" s="44">
        <f t="shared" si="2"/>
        <v>5.3538461538461544</v>
      </c>
      <c r="Z10">
        <f t="shared" si="9"/>
        <v>29</v>
      </c>
      <c r="AA10" s="19">
        <f t="shared" si="10"/>
        <v>0.92307692307692313</v>
      </c>
      <c r="AB10">
        <f t="shared" si="11"/>
        <v>-180</v>
      </c>
      <c r="AC10" s="19">
        <f t="shared" si="12"/>
        <v>0.65909090909090906</v>
      </c>
      <c r="AD10">
        <f t="shared" si="13"/>
        <v>-302</v>
      </c>
      <c r="AE10" s="19">
        <f t="shared" si="14"/>
        <v>0.53538461538461535</v>
      </c>
    </row>
    <row r="11" spans="1:31">
      <c r="A11" s="9">
        <v>9</v>
      </c>
      <c r="B11" s="11" t="s">
        <v>62</v>
      </c>
      <c r="C11" s="12" t="s">
        <v>5</v>
      </c>
      <c r="D11" s="12" t="s">
        <v>6</v>
      </c>
      <c r="E11" s="13">
        <f t="shared" ref="E11:E13" si="15">SUM(F11:R11)</f>
        <v>332</v>
      </c>
      <c r="F11" s="17">
        <v>32</v>
      </c>
      <c r="G11" s="17">
        <v>33</v>
      </c>
      <c r="H11" s="17">
        <v>20</v>
      </c>
      <c r="I11" s="17">
        <v>24</v>
      </c>
      <c r="J11" s="17">
        <v>19</v>
      </c>
      <c r="K11" s="17">
        <v>25</v>
      </c>
      <c r="L11" s="17">
        <v>30</v>
      </c>
      <c r="M11" s="17">
        <v>38</v>
      </c>
      <c r="N11" s="17">
        <v>19</v>
      </c>
      <c r="O11" s="17">
        <v>31</v>
      </c>
      <c r="P11" s="17">
        <v>21</v>
      </c>
      <c r="Q11" s="17">
        <v>3</v>
      </c>
      <c r="R11" s="17">
        <f t="shared" si="5"/>
        <v>37</v>
      </c>
      <c r="S11" s="17">
        <v>8</v>
      </c>
      <c r="T11" s="17">
        <v>6</v>
      </c>
      <c r="U11" s="17">
        <v>10</v>
      </c>
      <c r="V11" s="17">
        <v>7</v>
      </c>
      <c r="W11" s="17">
        <v>6</v>
      </c>
      <c r="X11" s="44">
        <f t="shared" si="1"/>
        <v>25.53846153846154</v>
      </c>
      <c r="Y11" s="44">
        <f t="shared" si="2"/>
        <v>5.1076923076923082</v>
      </c>
      <c r="Z11">
        <f>E10-E11</f>
        <v>16</v>
      </c>
      <c r="AA11" s="19">
        <f>E11/E10</f>
        <v>0.95402298850574707</v>
      </c>
      <c r="AB11">
        <f>E11-E$3</f>
        <v>-196</v>
      </c>
      <c r="AC11" s="19">
        <f>E11/E$3</f>
        <v>0.62878787878787878</v>
      </c>
      <c r="AD11">
        <f>E11-$AE$1</f>
        <v>-318</v>
      </c>
      <c r="AE11" s="19">
        <f>E11/$AE$1</f>
        <v>0.51076923076923075</v>
      </c>
    </row>
    <row r="12" spans="1:31">
      <c r="A12" s="9">
        <v>10</v>
      </c>
      <c r="B12" s="11" t="s">
        <v>31</v>
      </c>
      <c r="C12" s="12" t="s">
        <v>5</v>
      </c>
      <c r="D12" s="12" t="s">
        <v>9</v>
      </c>
      <c r="E12" s="13">
        <f t="shared" si="15"/>
        <v>240</v>
      </c>
      <c r="F12" s="18">
        <v>18</v>
      </c>
      <c r="G12" s="18">
        <v>26</v>
      </c>
      <c r="H12" s="18">
        <v>21</v>
      </c>
      <c r="I12" s="18">
        <v>27</v>
      </c>
      <c r="J12" s="14">
        <v>28</v>
      </c>
      <c r="K12" s="14">
        <v>10</v>
      </c>
      <c r="L12" s="14">
        <v>19</v>
      </c>
      <c r="M12" s="14">
        <v>20</v>
      </c>
      <c r="N12" s="14">
        <v>6</v>
      </c>
      <c r="O12" s="14">
        <v>9</v>
      </c>
      <c r="P12" s="14">
        <v>11</v>
      </c>
      <c r="Q12" s="14">
        <v>10</v>
      </c>
      <c r="R12" s="14">
        <f t="shared" si="5"/>
        <v>35</v>
      </c>
      <c r="S12" s="14">
        <v>7</v>
      </c>
      <c r="T12" s="14">
        <v>8</v>
      </c>
      <c r="U12" s="14">
        <v>5</v>
      </c>
      <c r="V12" s="14">
        <v>9</v>
      </c>
      <c r="W12" s="14">
        <v>6</v>
      </c>
      <c r="X12" s="44">
        <f t="shared" si="1"/>
        <v>18.46153846153846</v>
      </c>
      <c r="Y12" s="44">
        <f t="shared" si="2"/>
        <v>3.6923076923076921</v>
      </c>
      <c r="Z12">
        <f>E11-E12</f>
        <v>92</v>
      </c>
      <c r="AA12" s="19">
        <f>E12/E11</f>
        <v>0.72289156626506024</v>
      </c>
      <c r="AB12">
        <f>E12-E$3</f>
        <v>-288</v>
      </c>
      <c r="AC12" s="19">
        <f>E12/E$3</f>
        <v>0.45454545454545453</v>
      </c>
      <c r="AD12">
        <f>E12-$AE$1</f>
        <v>-410</v>
      </c>
      <c r="AE12" s="19">
        <f>E12/$AE$1</f>
        <v>0.36923076923076925</v>
      </c>
    </row>
    <row r="13" spans="1:31">
      <c r="A13" s="9">
        <v>11</v>
      </c>
      <c r="B13" s="24" t="s">
        <v>63</v>
      </c>
      <c r="C13" s="25" t="s">
        <v>5</v>
      </c>
      <c r="D13" s="25" t="s">
        <v>6</v>
      </c>
      <c r="E13" s="13">
        <f t="shared" si="15"/>
        <v>187</v>
      </c>
      <c r="F13" s="17">
        <v>15</v>
      </c>
      <c r="G13" s="17">
        <v>25</v>
      </c>
      <c r="H13" s="17">
        <v>17</v>
      </c>
      <c r="I13" s="17">
        <v>19</v>
      </c>
      <c r="J13" s="17">
        <v>12</v>
      </c>
      <c r="K13" s="17">
        <v>21</v>
      </c>
      <c r="L13" s="17">
        <v>16</v>
      </c>
      <c r="M13" s="17">
        <v>16</v>
      </c>
      <c r="N13" s="17">
        <v>8</v>
      </c>
      <c r="O13" s="17">
        <v>13</v>
      </c>
      <c r="P13" s="17">
        <v>7</v>
      </c>
      <c r="Q13" s="17">
        <v>12</v>
      </c>
      <c r="R13" s="17">
        <f t="shared" si="5"/>
        <v>6</v>
      </c>
      <c r="S13" s="17">
        <v>4</v>
      </c>
      <c r="T13" s="17">
        <v>2</v>
      </c>
      <c r="U13" s="17"/>
      <c r="V13" s="17"/>
      <c r="W13" s="17"/>
      <c r="X13" s="44">
        <f t="shared" si="1"/>
        <v>14.384615384615385</v>
      </c>
      <c r="Y13" s="44">
        <f t="shared" si="2"/>
        <v>2.8769230769230769</v>
      </c>
      <c r="Z13">
        <f>E12-E13</f>
        <v>53</v>
      </c>
      <c r="AA13" s="19">
        <f>E13/E12</f>
        <v>0.77916666666666667</v>
      </c>
      <c r="AB13">
        <f>E13-E$3</f>
        <v>-341</v>
      </c>
      <c r="AC13" s="19">
        <f>E13/E$3</f>
        <v>0.35416666666666669</v>
      </c>
      <c r="AD13">
        <f>E13-$AE$1</f>
        <v>-463</v>
      </c>
      <c r="AE13" s="19">
        <f>E13/$AE$1</f>
        <v>0.28769230769230769</v>
      </c>
    </row>
    <row r="14" spans="1:31">
      <c r="A14" s="9"/>
      <c r="B14" s="11" t="s">
        <v>23</v>
      </c>
      <c r="C14" s="12" t="s">
        <v>5</v>
      </c>
      <c r="D14" s="12" t="s">
        <v>9</v>
      </c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22"/>
      <c r="Y14" s="22"/>
      <c r="AA14" s="19"/>
      <c r="AC14" s="19"/>
      <c r="AE14" s="19"/>
    </row>
    <row r="15" spans="1:31">
      <c r="A15" s="21"/>
      <c r="B15" s="23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31">
      <c r="B16" s="4" t="s">
        <v>11</v>
      </c>
      <c r="D16" s="2"/>
      <c r="E16" s="2"/>
      <c r="F16" s="2"/>
      <c r="G16" s="2"/>
      <c r="H16" s="2"/>
      <c r="I16" s="2"/>
      <c r="J16" s="3"/>
      <c r="K16" s="3"/>
      <c r="L16" s="3"/>
    </row>
    <row r="17" spans="1:18">
      <c r="A17" s="5" t="s">
        <v>12</v>
      </c>
      <c r="B17" s="4" t="s">
        <v>13</v>
      </c>
      <c r="D17" s="2"/>
      <c r="F17" s="2"/>
      <c r="G17" s="2"/>
      <c r="H17" s="2"/>
      <c r="I17" s="2"/>
      <c r="J17" s="3"/>
      <c r="K17" s="3"/>
      <c r="L17" s="3"/>
    </row>
    <row r="18" spans="1:18">
      <c r="A18" s="5" t="s">
        <v>9</v>
      </c>
      <c r="B18" s="4" t="s">
        <v>14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</row>
    <row r="19" spans="1:18">
      <c r="A19" s="5" t="s">
        <v>8</v>
      </c>
      <c r="B19" s="6" t="s">
        <v>15</v>
      </c>
      <c r="D19" s="2"/>
      <c r="F19" s="2">
        <f>SUM($F3:F3)</f>
        <v>40</v>
      </c>
      <c r="G19" s="2">
        <f>SUM($F3:G3)</f>
        <v>85</v>
      </c>
      <c r="H19" s="2">
        <f>SUM($F3:H3)</f>
        <v>128</v>
      </c>
      <c r="I19" s="2">
        <f>SUM($F3:I3)</f>
        <v>170</v>
      </c>
      <c r="J19" s="2">
        <f>SUM($F3:J3)</f>
        <v>212</v>
      </c>
      <c r="K19" s="2">
        <f>SUM($F3:K3)</f>
        <v>251</v>
      </c>
      <c r="L19" s="2">
        <f>SUM($F3:L3)</f>
        <v>293</v>
      </c>
      <c r="M19" s="2">
        <f>SUM($F3:M3)</f>
        <v>333</v>
      </c>
      <c r="N19" s="2">
        <f>SUM($F3:N3)</f>
        <v>372</v>
      </c>
      <c r="O19" s="2">
        <f>SUM($F3:O3)</f>
        <v>408</v>
      </c>
      <c r="P19" s="2">
        <f>SUM($F3:P3)</f>
        <v>445</v>
      </c>
      <c r="Q19" s="2">
        <f>SUM($F3:Q3)</f>
        <v>482</v>
      </c>
      <c r="R19" s="2">
        <f>SUM($F3:R3)</f>
        <v>528</v>
      </c>
    </row>
    <row r="20" spans="1:18">
      <c r="A20" s="5" t="s">
        <v>6</v>
      </c>
      <c r="B20" s="4" t="s">
        <v>16</v>
      </c>
      <c r="D20" s="2"/>
      <c r="F20" s="2">
        <f>SUM($F4:F4)</f>
        <v>40</v>
      </c>
      <c r="G20" s="2">
        <f>SUM($F4:G4)</f>
        <v>86</v>
      </c>
      <c r="H20" s="2">
        <f>SUM($F4:H4)</f>
        <v>132</v>
      </c>
      <c r="I20" s="2">
        <f>SUM($F4:I4)</f>
        <v>175</v>
      </c>
      <c r="J20" s="2">
        <f>SUM($F4:J4)</f>
        <v>217</v>
      </c>
      <c r="K20" s="2">
        <f>SUM($F4:K4)</f>
        <v>262</v>
      </c>
      <c r="L20" s="2">
        <f>SUM($F4:L4)</f>
        <v>304</v>
      </c>
      <c r="M20" s="2">
        <f>SUM($F4:M4)</f>
        <v>350</v>
      </c>
      <c r="N20" s="2">
        <f>SUM($F4:N4)</f>
        <v>383</v>
      </c>
      <c r="O20" s="2">
        <f>SUM($F4:O4)</f>
        <v>414</v>
      </c>
      <c r="P20" s="2">
        <f>SUM($F4:P4)</f>
        <v>442</v>
      </c>
      <c r="Q20" s="2">
        <f>SUM($F4:Q4)</f>
        <v>478</v>
      </c>
      <c r="R20" s="2">
        <f>SUM($F4:R4)</f>
        <v>519</v>
      </c>
    </row>
    <row r="21" spans="1:18">
      <c r="A21" s="5" t="s">
        <v>17</v>
      </c>
      <c r="B21" s="4" t="s">
        <v>18</v>
      </c>
      <c r="D21" s="2"/>
      <c r="F21" s="2">
        <f>SUM($F5:F5)</f>
        <v>32</v>
      </c>
      <c r="G21" s="2">
        <f>SUM($F5:G5)</f>
        <v>72</v>
      </c>
      <c r="H21" s="2">
        <f>SUM($F5:H5)</f>
        <v>110</v>
      </c>
      <c r="I21" s="2">
        <f>SUM($F5:I5)</f>
        <v>149</v>
      </c>
      <c r="J21" s="2">
        <f>SUM($F5:J5)</f>
        <v>186</v>
      </c>
      <c r="K21" s="2">
        <f>SUM($F5:K5)</f>
        <v>227</v>
      </c>
      <c r="L21" s="2">
        <f>SUM($F5:L5)</f>
        <v>260</v>
      </c>
      <c r="M21" s="2">
        <f>SUM($F5:M5)</f>
        <v>292</v>
      </c>
      <c r="N21" s="2">
        <f>SUM($F5:N5)</f>
        <v>314</v>
      </c>
      <c r="O21" s="2">
        <f>SUM($F5:O5)</f>
        <v>345</v>
      </c>
      <c r="P21" s="2">
        <f>SUM($F5:P5)</f>
        <v>373</v>
      </c>
      <c r="Q21" s="2">
        <f>SUM($F5:Q5)</f>
        <v>399</v>
      </c>
      <c r="R21" s="2">
        <f>SUM($F5:R5)</f>
        <v>435</v>
      </c>
    </row>
    <row r="22" spans="1:18">
      <c r="A22" s="5" t="s">
        <v>19</v>
      </c>
      <c r="B22" s="6" t="s">
        <v>20</v>
      </c>
      <c r="D22" s="2"/>
      <c r="F22" s="2">
        <f>SUM($F6:F6)</f>
        <v>36</v>
      </c>
      <c r="G22" s="2">
        <f>SUM($F6:G6)</f>
        <v>77</v>
      </c>
      <c r="H22" s="2">
        <f>SUM($F6:H6)</f>
        <v>113</v>
      </c>
      <c r="I22" s="2">
        <f>SUM($F6:I6)</f>
        <v>149</v>
      </c>
      <c r="J22" s="2">
        <f>SUM($F6:J6)</f>
        <v>179</v>
      </c>
      <c r="K22" s="2">
        <f>SUM($F6:K6)</f>
        <v>209</v>
      </c>
      <c r="L22" s="2">
        <f>SUM($F6:L6)</f>
        <v>243</v>
      </c>
      <c r="M22" s="2">
        <f>SUM($F6:M6)</f>
        <v>273</v>
      </c>
      <c r="N22" s="2">
        <f>SUM($F6:N6)</f>
        <v>306</v>
      </c>
      <c r="O22" s="2">
        <f>SUM($F6:O6)</f>
        <v>334</v>
      </c>
      <c r="P22" s="2">
        <f>SUM($F6:P6)</f>
        <v>364</v>
      </c>
      <c r="Q22" s="2">
        <f>SUM($F6:Q6)</f>
        <v>386</v>
      </c>
      <c r="R22" s="2">
        <f>SUM($F6:R6)</f>
        <v>427</v>
      </c>
    </row>
    <row r="23" spans="1:18">
      <c r="A23" s="7"/>
      <c r="D23" s="2"/>
      <c r="F23" s="2">
        <f>SUM($F7:F7)</f>
        <v>30</v>
      </c>
      <c r="G23" s="2">
        <f>SUM($F7:G7)</f>
        <v>69</v>
      </c>
      <c r="H23" s="2">
        <f>SUM($F7:H7)</f>
        <v>102</v>
      </c>
      <c r="I23" s="2">
        <f>SUM($F7:I7)</f>
        <v>138</v>
      </c>
      <c r="J23" s="2">
        <f>SUM($F7:J7)</f>
        <v>170</v>
      </c>
      <c r="K23" s="2">
        <f>SUM($F7:K7)</f>
        <v>195</v>
      </c>
      <c r="L23" s="2">
        <f>SUM($F7:L7)</f>
        <v>225</v>
      </c>
      <c r="M23" s="2">
        <f>SUM($F7:M7)</f>
        <v>259</v>
      </c>
      <c r="N23" s="2">
        <f>SUM($F7:N7)</f>
        <v>286</v>
      </c>
      <c r="O23" s="2">
        <f>SUM($F7:O7)</f>
        <v>308</v>
      </c>
      <c r="P23" s="2">
        <f>SUM($F7:P7)</f>
        <v>329</v>
      </c>
      <c r="Q23" s="2">
        <f>SUM($F7:Q7)</f>
        <v>360</v>
      </c>
      <c r="R23" s="2">
        <f>SUM($F7:R7)</f>
        <v>406</v>
      </c>
    </row>
    <row r="24" spans="1:18">
      <c r="A24" s="7"/>
      <c r="B24" s="4" t="s">
        <v>21</v>
      </c>
      <c r="D24" s="2"/>
      <c r="F24" s="2">
        <f>SUM($F8:F8)</f>
        <v>32</v>
      </c>
      <c r="G24" s="2">
        <f>SUM($F8:G8)</f>
        <v>75</v>
      </c>
      <c r="H24" s="2">
        <f>SUM($F8:H8)</f>
        <v>112</v>
      </c>
      <c r="I24" s="2">
        <f>SUM($F8:I8)</f>
        <v>147</v>
      </c>
      <c r="J24" s="2">
        <f>SUM($F8:J8)</f>
        <v>180</v>
      </c>
      <c r="K24" s="2">
        <f>SUM($F8:K8)</f>
        <v>206</v>
      </c>
      <c r="L24" s="2">
        <f>SUM($F8:L8)</f>
        <v>235</v>
      </c>
      <c r="M24" s="2">
        <f>SUM($F8:M8)</f>
        <v>255</v>
      </c>
      <c r="N24" s="2">
        <f>SUM($F8:N8)</f>
        <v>281</v>
      </c>
      <c r="O24" s="2">
        <f>SUM($F8:O8)</f>
        <v>298</v>
      </c>
      <c r="P24" s="2">
        <f>SUM($F8:P8)</f>
        <v>336</v>
      </c>
      <c r="Q24" s="2">
        <f>SUM($F8:Q8)</f>
        <v>356</v>
      </c>
      <c r="R24" s="2">
        <f>SUM($F8:R8)</f>
        <v>384</v>
      </c>
    </row>
    <row r="25" spans="1:18">
      <c r="F25" s="2">
        <f>SUM($F9:F9)</f>
        <v>29</v>
      </c>
      <c r="G25" s="2">
        <f>SUM($F9:G9)</f>
        <v>57</v>
      </c>
      <c r="H25" s="2">
        <f>SUM($F9:H9)</f>
        <v>83</v>
      </c>
      <c r="I25" s="2">
        <f>SUM($F9:I9)</f>
        <v>121</v>
      </c>
      <c r="J25" s="2">
        <f>SUM($F9:J9)</f>
        <v>138</v>
      </c>
      <c r="K25" s="2">
        <f>SUM($F9:K9)</f>
        <v>171</v>
      </c>
      <c r="L25" s="2">
        <f>SUM($F9:L9)</f>
        <v>206</v>
      </c>
      <c r="M25" s="2">
        <f>SUM($F9:M9)</f>
        <v>231</v>
      </c>
      <c r="N25" s="2">
        <f>SUM($F9:N9)</f>
        <v>260</v>
      </c>
      <c r="O25" s="2">
        <f>SUM($F9:O9)</f>
        <v>282</v>
      </c>
      <c r="P25" s="2">
        <f>SUM($F9:P9)</f>
        <v>308</v>
      </c>
      <c r="Q25" s="2">
        <f>SUM($F9:Q9)</f>
        <v>339</v>
      </c>
      <c r="R25" s="2">
        <f>SUM($F9:R9)</f>
        <v>377</v>
      </c>
    </row>
    <row r="26" spans="1:18">
      <c r="F26" s="2">
        <f>SUM($F10:F10)</f>
        <v>30</v>
      </c>
      <c r="G26" s="2">
        <f>SUM($F10:G10)</f>
        <v>61</v>
      </c>
      <c r="H26" s="2">
        <f>SUM($F10:H10)</f>
        <v>102</v>
      </c>
      <c r="I26" s="2">
        <f>SUM($F10:I10)</f>
        <v>124</v>
      </c>
      <c r="J26" s="2">
        <f>SUM($F10:J10)</f>
        <v>158</v>
      </c>
      <c r="K26" s="2">
        <f>SUM($F10:K10)</f>
        <v>181</v>
      </c>
      <c r="L26" s="2">
        <f>SUM($F10:L10)</f>
        <v>209</v>
      </c>
      <c r="M26" s="2">
        <f>SUM($F10:M10)</f>
        <v>233</v>
      </c>
      <c r="N26" s="2">
        <f>SUM($F10:N10)</f>
        <v>247</v>
      </c>
      <c r="O26" s="2">
        <f>SUM($F10:O10)</f>
        <v>275</v>
      </c>
      <c r="P26" s="2">
        <f>SUM($F10:P10)</f>
        <v>301</v>
      </c>
      <c r="Q26" s="2">
        <f>SUM($F10:Q10)</f>
        <v>315</v>
      </c>
      <c r="R26" s="2">
        <f>SUM($F10:R10)</f>
        <v>348</v>
      </c>
    </row>
    <row r="27" spans="1:18">
      <c r="F27" s="2">
        <f>SUM($F11:F11)</f>
        <v>32</v>
      </c>
      <c r="G27" s="2">
        <f>SUM($F11:G11)</f>
        <v>65</v>
      </c>
      <c r="H27" s="2">
        <f>SUM($F11:H11)</f>
        <v>85</v>
      </c>
      <c r="I27" s="2">
        <f>SUM($F11:I11)</f>
        <v>109</v>
      </c>
      <c r="J27" s="2">
        <f>SUM($F11:J11)</f>
        <v>128</v>
      </c>
      <c r="K27" s="2">
        <f>SUM($F11:K11)</f>
        <v>153</v>
      </c>
      <c r="L27" s="2">
        <f>SUM($F11:L11)</f>
        <v>183</v>
      </c>
      <c r="M27" s="2">
        <f>SUM($F11:M11)</f>
        <v>221</v>
      </c>
      <c r="N27" s="2">
        <f>SUM($F11:N11)</f>
        <v>240</v>
      </c>
      <c r="O27" s="2">
        <f>SUM($F11:O11)</f>
        <v>271</v>
      </c>
      <c r="P27" s="2">
        <f>SUM($F11:P11)</f>
        <v>292</v>
      </c>
      <c r="Q27" s="2">
        <f>SUM($F11:Q11)</f>
        <v>295</v>
      </c>
      <c r="R27" s="2">
        <f>SUM($F11:R11)</f>
        <v>332</v>
      </c>
    </row>
    <row r="28" spans="1:18">
      <c r="F28" s="2">
        <f>SUM($F12:F12)</f>
        <v>18</v>
      </c>
      <c r="G28" s="2">
        <f>SUM($F12:G12)</f>
        <v>44</v>
      </c>
      <c r="H28" s="2">
        <f>SUM($F12:H12)</f>
        <v>65</v>
      </c>
      <c r="I28" s="2">
        <f>SUM($F12:I12)</f>
        <v>92</v>
      </c>
      <c r="J28" s="2">
        <f>SUM($F12:J12)</f>
        <v>120</v>
      </c>
      <c r="K28" s="2">
        <f>SUM($F12:K12)</f>
        <v>130</v>
      </c>
      <c r="L28" s="2">
        <f>SUM($F12:L12)</f>
        <v>149</v>
      </c>
      <c r="M28" s="2">
        <f>SUM($F12:M12)</f>
        <v>169</v>
      </c>
      <c r="N28" s="2">
        <f>SUM($F12:N12)</f>
        <v>175</v>
      </c>
      <c r="O28" s="2">
        <f>SUM($F12:O12)</f>
        <v>184</v>
      </c>
      <c r="P28" s="2">
        <f>SUM($F12:P12)</f>
        <v>195</v>
      </c>
      <c r="Q28" s="2">
        <f>SUM($F12:Q12)</f>
        <v>205</v>
      </c>
      <c r="R28" s="2">
        <f>SUM($F12:R12)</f>
        <v>240</v>
      </c>
    </row>
    <row r="29" spans="1:18">
      <c r="F29" s="2">
        <f>SUM($F13:F13)</f>
        <v>15</v>
      </c>
      <c r="G29" s="2">
        <f>SUM($F13:G13)</f>
        <v>40</v>
      </c>
      <c r="H29" s="2">
        <f>SUM($F13:H13)</f>
        <v>57</v>
      </c>
      <c r="I29" s="2">
        <f>SUM($F13:I13)</f>
        <v>76</v>
      </c>
      <c r="J29" s="2">
        <f>SUM($F13:J13)</f>
        <v>88</v>
      </c>
      <c r="K29" s="2">
        <f>SUM($F13:K13)</f>
        <v>109</v>
      </c>
      <c r="L29" s="2">
        <f>SUM($F13:L13)</f>
        <v>125</v>
      </c>
      <c r="M29" s="2">
        <f>SUM($F13:M13)</f>
        <v>141</v>
      </c>
      <c r="N29" s="2">
        <f>SUM($F13:N13)</f>
        <v>149</v>
      </c>
      <c r="O29" s="2">
        <f>SUM($F13:O13)</f>
        <v>162</v>
      </c>
      <c r="P29" s="2">
        <f>SUM($F13:P13)</f>
        <v>169</v>
      </c>
      <c r="Q29" s="2">
        <f>SUM($F13:Q13)</f>
        <v>181</v>
      </c>
      <c r="R29" s="2">
        <f>SUM($F13:R13)</f>
        <v>187</v>
      </c>
    </row>
    <row r="30" spans="1:18">
      <c r="F30" s="2">
        <f>MAX(F19:F29)</f>
        <v>40</v>
      </c>
      <c r="G30" s="2">
        <f t="shared" ref="G30:R30" si="16">MAX(G19:G29)</f>
        <v>86</v>
      </c>
      <c r="H30" s="2">
        <f t="shared" si="16"/>
        <v>132</v>
      </c>
      <c r="I30" s="2">
        <f t="shared" si="16"/>
        <v>175</v>
      </c>
      <c r="J30" s="2">
        <f t="shared" si="16"/>
        <v>217</v>
      </c>
      <c r="K30" s="2">
        <f t="shared" si="16"/>
        <v>262</v>
      </c>
      <c r="L30" s="2">
        <f t="shared" si="16"/>
        <v>304</v>
      </c>
      <c r="M30" s="2">
        <f t="shared" si="16"/>
        <v>350</v>
      </c>
      <c r="N30" s="2">
        <f t="shared" si="16"/>
        <v>383</v>
      </c>
      <c r="O30" s="2">
        <f t="shared" si="16"/>
        <v>414</v>
      </c>
      <c r="P30" s="2">
        <f t="shared" si="16"/>
        <v>445</v>
      </c>
      <c r="Q30" s="2">
        <f t="shared" si="16"/>
        <v>482</v>
      </c>
      <c r="R30" s="2">
        <f t="shared" si="16"/>
        <v>528</v>
      </c>
    </row>
    <row r="31" spans="1:18"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3" spans="5:18"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5" spans="5:18">
      <c r="E35" s="1" t="str">
        <f t="shared" ref="E35:E45" si="17">B3</f>
        <v>Paweł "Trzmiel" Gromadzki</v>
      </c>
      <c r="F35" s="8">
        <f>F19/F$30</f>
        <v>1</v>
      </c>
      <c r="G35" s="8">
        <f t="shared" ref="G35:R35" si="18">G19/G$30</f>
        <v>0.98837209302325579</v>
      </c>
      <c r="H35" s="8">
        <f t="shared" si="18"/>
        <v>0.96969696969696972</v>
      </c>
      <c r="I35" s="8">
        <f t="shared" si="18"/>
        <v>0.97142857142857142</v>
      </c>
      <c r="J35" s="8">
        <f t="shared" si="18"/>
        <v>0.97695852534562211</v>
      </c>
      <c r="K35" s="8">
        <f t="shared" si="18"/>
        <v>0.9580152671755725</v>
      </c>
      <c r="L35" s="8">
        <f t="shared" si="18"/>
        <v>0.96381578947368418</v>
      </c>
      <c r="M35" s="8">
        <f t="shared" si="18"/>
        <v>0.9514285714285714</v>
      </c>
      <c r="N35" s="8">
        <f t="shared" si="18"/>
        <v>0.97127937336814618</v>
      </c>
      <c r="O35" s="8">
        <f t="shared" si="18"/>
        <v>0.98550724637681164</v>
      </c>
      <c r="P35" s="8">
        <f t="shared" si="18"/>
        <v>1</v>
      </c>
      <c r="Q35" s="8">
        <f t="shared" si="18"/>
        <v>1</v>
      </c>
      <c r="R35" s="8">
        <f t="shared" si="18"/>
        <v>1</v>
      </c>
    </row>
    <row r="36" spans="5:18">
      <c r="E36" s="1" t="str">
        <f t="shared" si="17"/>
        <v>Paweł Kikel</v>
      </c>
      <c r="F36" s="8">
        <f t="shared" ref="F36:R36" si="19">F20/F$30</f>
        <v>1</v>
      </c>
      <c r="G36" s="8">
        <f t="shared" si="19"/>
        <v>1</v>
      </c>
      <c r="H36" s="8">
        <f t="shared" si="19"/>
        <v>1</v>
      </c>
      <c r="I36" s="8">
        <f t="shared" si="19"/>
        <v>1</v>
      </c>
      <c r="J36" s="8">
        <f t="shared" si="19"/>
        <v>1</v>
      </c>
      <c r="K36" s="8">
        <f t="shared" si="19"/>
        <v>1</v>
      </c>
      <c r="L36" s="8">
        <f t="shared" si="19"/>
        <v>1</v>
      </c>
      <c r="M36" s="8">
        <f t="shared" si="19"/>
        <v>1</v>
      </c>
      <c r="N36" s="8">
        <f t="shared" si="19"/>
        <v>1</v>
      </c>
      <c r="O36" s="8">
        <f t="shared" si="19"/>
        <v>1</v>
      </c>
      <c r="P36" s="8">
        <f t="shared" si="19"/>
        <v>0.99325842696629218</v>
      </c>
      <c r="Q36" s="8">
        <f t="shared" si="19"/>
        <v>0.99170124481327804</v>
      </c>
      <c r="R36" s="8">
        <f t="shared" si="19"/>
        <v>0.98295454545454541</v>
      </c>
    </row>
    <row r="37" spans="5:18">
      <c r="E37" s="1" t="str">
        <f t="shared" si="17"/>
        <v>Krzysztof "FAZIK" Brzeziński</v>
      </c>
      <c r="F37" s="8">
        <f t="shared" ref="F37:R37" si="20">F21/F$30</f>
        <v>0.8</v>
      </c>
      <c r="G37" s="8">
        <f t="shared" si="20"/>
        <v>0.83720930232558144</v>
      </c>
      <c r="H37" s="8">
        <f t="shared" si="20"/>
        <v>0.83333333333333337</v>
      </c>
      <c r="I37" s="8">
        <f t="shared" si="20"/>
        <v>0.85142857142857142</v>
      </c>
      <c r="J37" s="8">
        <f t="shared" si="20"/>
        <v>0.8571428571428571</v>
      </c>
      <c r="K37" s="8">
        <f t="shared" si="20"/>
        <v>0.86641221374045807</v>
      </c>
      <c r="L37" s="8">
        <f t="shared" si="20"/>
        <v>0.85526315789473684</v>
      </c>
      <c r="M37" s="8">
        <f t="shared" si="20"/>
        <v>0.8342857142857143</v>
      </c>
      <c r="N37" s="8">
        <f t="shared" si="20"/>
        <v>0.81984334203655351</v>
      </c>
      <c r="O37" s="8">
        <f t="shared" si="20"/>
        <v>0.83333333333333337</v>
      </c>
      <c r="P37" s="8">
        <f t="shared" si="20"/>
        <v>0.83820224719101122</v>
      </c>
      <c r="Q37" s="8">
        <f t="shared" si="20"/>
        <v>0.82780082987551862</v>
      </c>
      <c r="R37" s="8">
        <f t="shared" si="20"/>
        <v>0.82386363636363635</v>
      </c>
    </row>
    <row r="38" spans="5:18">
      <c r="E38" s="1" t="str">
        <f t="shared" si="17"/>
        <v>Robert "Stanley" Stańczyk</v>
      </c>
      <c r="F38" s="8">
        <f t="shared" ref="F38:R38" si="21">F22/F$30</f>
        <v>0.9</v>
      </c>
      <c r="G38" s="8">
        <f t="shared" si="21"/>
        <v>0.89534883720930236</v>
      </c>
      <c r="H38" s="8">
        <f t="shared" si="21"/>
        <v>0.85606060606060608</v>
      </c>
      <c r="I38" s="8">
        <f t="shared" si="21"/>
        <v>0.85142857142857142</v>
      </c>
      <c r="J38" s="8">
        <f t="shared" si="21"/>
        <v>0.82488479262672809</v>
      </c>
      <c r="K38" s="8">
        <f t="shared" si="21"/>
        <v>0.79770992366412219</v>
      </c>
      <c r="L38" s="8">
        <f t="shared" si="21"/>
        <v>0.79934210526315785</v>
      </c>
      <c r="M38" s="8">
        <f t="shared" si="21"/>
        <v>0.78</v>
      </c>
      <c r="N38" s="8">
        <f t="shared" si="21"/>
        <v>0.79895561357702349</v>
      </c>
      <c r="O38" s="8">
        <f t="shared" si="21"/>
        <v>0.80676328502415462</v>
      </c>
      <c r="P38" s="8">
        <f t="shared" si="21"/>
        <v>0.81797752808988766</v>
      </c>
      <c r="Q38" s="8">
        <f t="shared" si="21"/>
        <v>0.80082987551867224</v>
      </c>
      <c r="R38" s="8">
        <f t="shared" si="21"/>
        <v>0.80871212121212122</v>
      </c>
    </row>
    <row r="39" spans="5:18">
      <c r="E39" s="1" t="str">
        <f t="shared" si="17"/>
        <v>Mateusz Jezierski</v>
      </c>
      <c r="F39" s="8">
        <f t="shared" ref="F39:R39" si="22">F23/F$30</f>
        <v>0.75</v>
      </c>
      <c r="G39" s="8">
        <f t="shared" si="22"/>
        <v>0.80232558139534882</v>
      </c>
      <c r="H39" s="8">
        <f t="shared" si="22"/>
        <v>0.77272727272727271</v>
      </c>
      <c r="I39" s="8">
        <f t="shared" si="22"/>
        <v>0.78857142857142859</v>
      </c>
      <c r="J39" s="8">
        <f t="shared" si="22"/>
        <v>0.78341013824884798</v>
      </c>
      <c r="K39" s="8">
        <f t="shared" si="22"/>
        <v>0.74427480916030531</v>
      </c>
      <c r="L39" s="8">
        <f t="shared" si="22"/>
        <v>0.74013157894736847</v>
      </c>
      <c r="M39" s="8">
        <f t="shared" si="22"/>
        <v>0.74</v>
      </c>
      <c r="N39" s="8">
        <f t="shared" si="22"/>
        <v>0.74673629242819839</v>
      </c>
      <c r="O39" s="8">
        <f t="shared" si="22"/>
        <v>0.7439613526570048</v>
      </c>
      <c r="P39" s="8">
        <f t="shared" si="22"/>
        <v>0.73932584269662927</v>
      </c>
      <c r="Q39" s="8">
        <f t="shared" si="22"/>
        <v>0.74688796680497926</v>
      </c>
      <c r="R39" s="8">
        <f t="shared" si="22"/>
        <v>0.76893939393939392</v>
      </c>
    </row>
    <row r="40" spans="5:18">
      <c r="E40" s="1" t="str">
        <f t="shared" si="17"/>
        <v>Robert "Gata" Piechota</v>
      </c>
      <c r="F40" s="8">
        <f t="shared" ref="F40:R40" si="23">F24/F$30</f>
        <v>0.8</v>
      </c>
      <c r="G40" s="8">
        <f t="shared" si="23"/>
        <v>0.87209302325581395</v>
      </c>
      <c r="H40" s="8">
        <f t="shared" si="23"/>
        <v>0.84848484848484851</v>
      </c>
      <c r="I40" s="8">
        <f t="shared" si="23"/>
        <v>0.84</v>
      </c>
      <c r="J40" s="8">
        <f t="shared" si="23"/>
        <v>0.82949308755760365</v>
      </c>
      <c r="K40" s="8">
        <f t="shared" si="23"/>
        <v>0.7862595419847328</v>
      </c>
      <c r="L40" s="8">
        <f t="shared" si="23"/>
        <v>0.77302631578947367</v>
      </c>
      <c r="M40" s="8">
        <f t="shared" si="23"/>
        <v>0.72857142857142854</v>
      </c>
      <c r="N40" s="8">
        <f t="shared" si="23"/>
        <v>0.73368146214099217</v>
      </c>
      <c r="O40" s="8">
        <f t="shared" si="23"/>
        <v>0.71980676328502413</v>
      </c>
      <c r="P40" s="8">
        <f t="shared" si="23"/>
        <v>0.75505617977528094</v>
      </c>
      <c r="Q40" s="8">
        <f t="shared" si="23"/>
        <v>0.7385892116182573</v>
      </c>
      <c r="R40" s="8">
        <f t="shared" si="23"/>
        <v>0.72727272727272729</v>
      </c>
    </row>
    <row r="41" spans="5:18">
      <c r="E41" s="1" t="str">
        <f t="shared" si="17"/>
        <v>Rafał Augusewicz</v>
      </c>
      <c r="F41" s="8">
        <f t="shared" ref="F41:R41" si="24">F25/F$30</f>
        <v>0.72499999999999998</v>
      </c>
      <c r="G41" s="8">
        <f t="shared" si="24"/>
        <v>0.66279069767441856</v>
      </c>
      <c r="H41" s="8">
        <f t="shared" si="24"/>
        <v>0.62878787878787878</v>
      </c>
      <c r="I41" s="8">
        <f t="shared" si="24"/>
        <v>0.69142857142857139</v>
      </c>
      <c r="J41" s="8">
        <f t="shared" si="24"/>
        <v>0.63594470046082952</v>
      </c>
      <c r="K41" s="8">
        <f t="shared" si="24"/>
        <v>0.65267175572519087</v>
      </c>
      <c r="L41" s="8">
        <f t="shared" si="24"/>
        <v>0.67763157894736847</v>
      </c>
      <c r="M41" s="8">
        <f t="shared" si="24"/>
        <v>0.66</v>
      </c>
      <c r="N41" s="8">
        <f t="shared" si="24"/>
        <v>0.6788511749347258</v>
      </c>
      <c r="O41" s="8">
        <f t="shared" si="24"/>
        <v>0.6811594202898551</v>
      </c>
      <c r="P41" s="8">
        <f t="shared" si="24"/>
        <v>0.69213483146067412</v>
      </c>
      <c r="Q41" s="8">
        <f t="shared" si="24"/>
        <v>0.70331950207468885</v>
      </c>
      <c r="R41" s="8">
        <f t="shared" si="24"/>
        <v>0.71401515151515149</v>
      </c>
    </row>
    <row r="42" spans="5:18">
      <c r="E42" s="1" t="str">
        <f t="shared" si="17"/>
        <v>Leszek "Haris" Jęczkowski</v>
      </c>
      <c r="F42" s="8">
        <f t="shared" ref="F42:R42" si="25">F26/F$30</f>
        <v>0.75</v>
      </c>
      <c r="G42" s="8">
        <f t="shared" si="25"/>
        <v>0.70930232558139539</v>
      </c>
      <c r="H42" s="8">
        <f t="shared" si="25"/>
        <v>0.77272727272727271</v>
      </c>
      <c r="I42" s="8">
        <f t="shared" si="25"/>
        <v>0.70857142857142852</v>
      </c>
      <c r="J42" s="8">
        <f t="shared" si="25"/>
        <v>0.72811059907834097</v>
      </c>
      <c r="K42" s="8">
        <f t="shared" si="25"/>
        <v>0.69083969465648853</v>
      </c>
      <c r="L42" s="8">
        <f t="shared" si="25"/>
        <v>0.6875</v>
      </c>
      <c r="M42" s="8">
        <f t="shared" si="25"/>
        <v>0.6657142857142857</v>
      </c>
      <c r="N42" s="8">
        <f t="shared" si="25"/>
        <v>0.64490861618798956</v>
      </c>
      <c r="O42" s="8">
        <f t="shared" si="25"/>
        <v>0.66425120772946855</v>
      </c>
      <c r="P42" s="8">
        <f t="shared" si="25"/>
        <v>0.67640449438202244</v>
      </c>
      <c r="Q42" s="8">
        <f t="shared" si="25"/>
        <v>0.65352697095435686</v>
      </c>
      <c r="R42" s="8">
        <f t="shared" si="25"/>
        <v>0.65909090909090906</v>
      </c>
    </row>
    <row r="43" spans="5:18">
      <c r="E43" s="1" t="str">
        <f t="shared" si="17"/>
        <v>Adam Zaremba</v>
      </c>
      <c r="F43" s="8">
        <f t="shared" ref="F43:R43" si="26">F27/F$30</f>
        <v>0.8</v>
      </c>
      <c r="G43" s="8">
        <f t="shared" si="26"/>
        <v>0.7558139534883721</v>
      </c>
      <c r="H43" s="8">
        <f t="shared" si="26"/>
        <v>0.64393939393939392</v>
      </c>
      <c r="I43" s="8">
        <f t="shared" si="26"/>
        <v>0.62285714285714289</v>
      </c>
      <c r="J43" s="8">
        <f t="shared" si="26"/>
        <v>0.58986175115207373</v>
      </c>
      <c r="K43" s="8">
        <f t="shared" si="26"/>
        <v>0.58396946564885499</v>
      </c>
      <c r="L43" s="8">
        <f t="shared" si="26"/>
        <v>0.60197368421052633</v>
      </c>
      <c r="M43" s="8">
        <f t="shared" si="26"/>
        <v>0.63142857142857145</v>
      </c>
      <c r="N43" s="8">
        <f t="shared" si="26"/>
        <v>0.62663185378590081</v>
      </c>
      <c r="O43" s="8">
        <f t="shared" si="26"/>
        <v>0.65458937198067635</v>
      </c>
      <c r="P43" s="8">
        <f t="shared" si="26"/>
        <v>0.65617977528089888</v>
      </c>
      <c r="Q43" s="8">
        <f t="shared" si="26"/>
        <v>0.61203319502074693</v>
      </c>
      <c r="R43" s="8">
        <f t="shared" si="26"/>
        <v>0.62878787878787878</v>
      </c>
    </row>
    <row r="44" spans="5:18">
      <c r="E44" s="1" t="str">
        <f t="shared" si="17"/>
        <v>Kostiantyn Fedotov</v>
      </c>
      <c r="F44" s="8">
        <f t="shared" ref="F44:R44" si="27">F28/F$30</f>
        <v>0.45</v>
      </c>
      <c r="G44" s="8">
        <f t="shared" si="27"/>
        <v>0.51162790697674421</v>
      </c>
      <c r="H44" s="8">
        <f t="shared" si="27"/>
        <v>0.49242424242424243</v>
      </c>
      <c r="I44" s="8">
        <f t="shared" si="27"/>
        <v>0.52571428571428569</v>
      </c>
      <c r="J44" s="8">
        <f t="shared" si="27"/>
        <v>0.55299539170506917</v>
      </c>
      <c r="K44" s="8">
        <f t="shared" si="27"/>
        <v>0.49618320610687022</v>
      </c>
      <c r="L44" s="8">
        <f t="shared" si="27"/>
        <v>0.49013157894736842</v>
      </c>
      <c r="M44" s="8">
        <f t="shared" si="27"/>
        <v>0.48285714285714287</v>
      </c>
      <c r="N44" s="8">
        <f t="shared" si="27"/>
        <v>0.45691906005221933</v>
      </c>
      <c r="O44" s="8">
        <f t="shared" si="27"/>
        <v>0.44444444444444442</v>
      </c>
      <c r="P44" s="8">
        <f t="shared" si="27"/>
        <v>0.43820224719101125</v>
      </c>
      <c r="Q44" s="8">
        <f t="shared" si="27"/>
        <v>0.42531120331950206</v>
      </c>
      <c r="R44" s="8">
        <f t="shared" si="27"/>
        <v>0.45454545454545453</v>
      </c>
    </row>
    <row r="45" spans="5:18">
      <c r="E45" s="1" t="str">
        <f t="shared" si="17"/>
        <v>Łukasz Suska</v>
      </c>
      <c r="F45" s="8">
        <f t="shared" ref="F45:R45" si="28">F29/F$30</f>
        <v>0.375</v>
      </c>
      <c r="G45" s="8">
        <f t="shared" si="28"/>
        <v>0.46511627906976744</v>
      </c>
      <c r="H45" s="8">
        <f t="shared" si="28"/>
        <v>0.43181818181818182</v>
      </c>
      <c r="I45" s="8">
        <f t="shared" si="28"/>
        <v>0.43428571428571427</v>
      </c>
      <c r="J45" s="8">
        <f t="shared" si="28"/>
        <v>0.40552995391705071</v>
      </c>
      <c r="K45" s="8">
        <f t="shared" si="28"/>
        <v>0.41603053435114506</v>
      </c>
      <c r="L45" s="8">
        <f t="shared" si="28"/>
        <v>0.41118421052631576</v>
      </c>
      <c r="M45" s="8">
        <f t="shared" si="28"/>
        <v>0.40285714285714286</v>
      </c>
      <c r="N45" s="8">
        <f t="shared" si="28"/>
        <v>0.38903394255874674</v>
      </c>
      <c r="O45" s="8">
        <f t="shared" si="28"/>
        <v>0.39130434782608697</v>
      </c>
      <c r="P45" s="8">
        <f t="shared" si="28"/>
        <v>0.37977528089887641</v>
      </c>
      <c r="Q45" s="8">
        <f t="shared" si="28"/>
        <v>0.37551867219917012</v>
      </c>
      <c r="R45" s="8">
        <f t="shared" si="28"/>
        <v>0.35416666666666669</v>
      </c>
    </row>
    <row r="46" spans="5:18"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</row>
    <row r="47" spans="5:18"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</row>
    <row r="48" spans="5:18"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</row>
    <row r="49" spans="6:18"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</row>
    <row r="50" spans="6:18"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</row>
    <row r="51" spans="6:18"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D32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132" t="s">
        <v>0</v>
      </c>
      <c r="B1" s="132" t="s">
        <v>1</v>
      </c>
      <c r="C1" s="132" t="s">
        <v>2</v>
      </c>
      <c r="D1" s="133" t="s">
        <v>3</v>
      </c>
      <c r="E1" s="135" t="s">
        <v>4</v>
      </c>
      <c r="F1" s="131">
        <v>1</v>
      </c>
      <c r="G1" s="131">
        <v>2</v>
      </c>
      <c r="H1" s="131">
        <v>3</v>
      </c>
      <c r="I1" s="131">
        <v>4</v>
      </c>
      <c r="J1" s="131">
        <v>5</v>
      </c>
      <c r="K1" s="131">
        <v>6</v>
      </c>
      <c r="L1" s="131">
        <v>7</v>
      </c>
      <c r="M1" s="131">
        <v>8</v>
      </c>
      <c r="N1" s="131">
        <v>9</v>
      </c>
      <c r="O1" s="131">
        <v>10</v>
      </c>
      <c r="P1" s="131">
        <v>11</v>
      </c>
      <c r="Q1" s="131">
        <v>12</v>
      </c>
      <c r="R1" s="131">
        <v>13</v>
      </c>
      <c r="S1" s="129"/>
      <c r="T1" s="129"/>
      <c r="U1" s="129"/>
      <c r="V1" s="129"/>
      <c r="W1" s="129"/>
      <c r="X1" s="22"/>
      <c r="Y1" s="130" t="s">
        <v>25</v>
      </c>
      <c r="Z1" s="130"/>
      <c r="AA1" s="130"/>
      <c r="AB1" s="130"/>
      <c r="AC1" s="20" t="s">
        <v>28</v>
      </c>
      <c r="AD1" s="38">
        <v>650</v>
      </c>
    </row>
    <row r="2" spans="1:30">
      <c r="A2" s="132"/>
      <c r="B2" s="132"/>
      <c r="C2" s="132"/>
      <c r="D2" s="134"/>
      <c r="E2" s="135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39">
        <v>0</v>
      </c>
      <c r="T2" s="39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33</v>
      </c>
      <c r="C3" s="10" t="s">
        <v>5</v>
      </c>
      <c r="D3" s="16" t="s">
        <v>6</v>
      </c>
      <c r="E3" s="13">
        <f t="shared" ref="E3:E10" si="0">SUM(F3:R3)</f>
        <v>538</v>
      </c>
      <c r="F3" s="17">
        <v>44</v>
      </c>
      <c r="G3" s="17">
        <v>40</v>
      </c>
      <c r="H3" s="17">
        <v>44</v>
      </c>
      <c r="I3" s="17">
        <v>42</v>
      </c>
      <c r="J3" s="17">
        <v>39</v>
      </c>
      <c r="K3" s="17">
        <v>44</v>
      </c>
      <c r="L3" s="17">
        <v>42</v>
      </c>
      <c r="M3" s="17">
        <v>42</v>
      </c>
      <c r="N3" s="17">
        <v>33</v>
      </c>
      <c r="O3" s="17">
        <v>39</v>
      </c>
      <c r="P3" s="17">
        <v>43</v>
      </c>
      <c r="Q3" s="17">
        <v>42</v>
      </c>
      <c r="R3" s="17">
        <v>44</v>
      </c>
      <c r="S3" s="17">
        <v>8</v>
      </c>
      <c r="T3" s="17">
        <v>9</v>
      </c>
      <c r="U3" s="17">
        <v>10</v>
      </c>
      <c r="V3" s="17">
        <v>9</v>
      </c>
      <c r="W3" s="17">
        <v>8</v>
      </c>
      <c r="X3" s="22"/>
      <c r="AC3">
        <f t="shared" ref="AC3:AC7" si="1">E3-$AD$1</f>
        <v>-112</v>
      </c>
      <c r="AD3" s="19">
        <f t="shared" ref="AD3:AD7" si="2">E3/$AD$1</f>
        <v>0.82769230769230773</v>
      </c>
    </row>
    <row r="4" spans="1:30">
      <c r="A4" s="9">
        <v>2</v>
      </c>
      <c r="B4" s="15" t="s">
        <v>32</v>
      </c>
      <c r="C4" s="10" t="s">
        <v>5</v>
      </c>
      <c r="D4" s="16" t="s">
        <v>6</v>
      </c>
      <c r="E4" s="13">
        <f t="shared" si="0"/>
        <v>524</v>
      </c>
      <c r="F4" s="18">
        <v>33</v>
      </c>
      <c r="G4" s="18">
        <v>44</v>
      </c>
      <c r="H4" s="18">
        <v>45</v>
      </c>
      <c r="I4" s="18">
        <v>46</v>
      </c>
      <c r="J4" s="14">
        <v>44</v>
      </c>
      <c r="K4" s="14">
        <v>44</v>
      </c>
      <c r="L4" s="14">
        <v>38</v>
      </c>
      <c r="M4" s="14">
        <v>38</v>
      </c>
      <c r="N4" s="14">
        <v>35</v>
      </c>
      <c r="O4" s="14">
        <v>34</v>
      </c>
      <c r="P4" s="14">
        <v>42</v>
      </c>
      <c r="Q4" s="14">
        <v>41</v>
      </c>
      <c r="R4" s="14">
        <v>40</v>
      </c>
      <c r="S4" s="14">
        <v>8</v>
      </c>
      <c r="T4" s="14">
        <v>6</v>
      </c>
      <c r="U4" s="14">
        <v>7</v>
      </c>
      <c r="V4" s="14">
        <v>10</v>
      </c>
      <c r="W4" s="14">
        <v>9</v>
      </c>
      <c r="X4" s="22"/>
      <c r="Y4">
        <f>E3-E4</f>
        <v>14</v>
      </c>
      <c r="Z4" s="19">
        <f t="shared" ref="Z4:Z7" si="3">E4/E3</f>
        <v>0.97397769516728627</v>
      </c>
      <c r="AA4">
        <f t="shared" ref="AA4:AA7" si="4">E4-E$3</f>
        <v>-14</v>
      </c>
      <c r="AB4" s="19">
        <f t="shared" ref="AB4:AB7" si="5">E4/E$3</f>
        <v>0.97397769516728627</v>
      </c>
      <c r="AC4">
        <f t="shared" si="1"/>
        <v>-126</v>
      </c>
      <c r="AD4" s="19">
        <f t="shared" si="2"/>
        <v>0.80615384615384611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455</v>
      </c>
      <c r="F5" s="17">
        <v>43</v>
      </c>
      <c r="G5" s="17">
        <v>42</v>
      </c>
      <c r="H5" s="17">
        <v>32</v>
      </c>
      <c r="I5" s="17">
        <v>39</v>
      </c>
      <c r="J5" s="17">
        <v>38</v>
      </c>
      <c r="K5" s="17">
        <v>31</v>
      </c>
      <c r="L5" s="17">
        <v>35</v>
      </c>
      <c r="M5" s="17">
        <v>34</v>
      </c>
      <c r="N5" s="17">
        <v>32</v>
      </c>
      <c r="O5" s="17">
        <v>23</v>
      </c>
      <c r="P5" s="17">
        <v>39</v>
      </c>
      <c r="Q5" s="17">
        <v>23</v>
      </c>
      <c r="R5" s="17">
        <v>44</v>
      </c>
      <c r="S5" s="17">
        <v>8</v>
      </c>
      <c r="T5" s="17">
        <v>10</v>
      </c>
      <c r="U5" s="17">
        <v>7</v>
      </c>
      <c r="V5" s="17">
        <v>10</v>
      </c>
      <c r="W5" s="17">
        <v>9</v>
      </c>
      <c r="X5" s="22"/>
      <c r="Y5">
        <f t="shared" ref="Y5:Y10" si="6">E4-E5</f>
        <v>69</v>
      </c>
      <c r="Z5" s="19">
        <f t="shared" si="3"/>
        <v>0.86832061068702293</v>
      </c>
      <c r="AA5">
        <f t="shared" si="4"/>
        <v>-83</v>
      </c>
      <c r="AB5" s="19">
        <f t="shared" si="5"/>
        <v>0.84572490706319703</v>
      </c>
      <c r="AC5">
        <f t="shared" si="1"/>
        <v>-195</v>
      </c>
      <c r="AD5" s="19">
        <f t="shared" si="2"/>
        <v>0.7</v>
      </c>
    </row>
    <row r="6" spans="1:30">
      <c r="A6" s="9">
        <v>4</v>
      </c>
      <c r="B6" s="11" t="s">
        <v>30</v>
      </c>
      <c r="C6" s="12" t="s">
        <v>5</v>
      </c>
      <c r="D6" s="12" t="s">
        <v>9</v>
      </c>
      <c r="E6" s="13">
        <f t="shared" si="0"/>
        <v>432</v>
      </c>
      <c r="F6" s="14">
        <v>23</v>
      </c>
      <c r="G6" s="14">
        <v>40</v>
      </c>
      <c r="H6" s="14">
        <v>34</v>
      </c>
      <c r="I6" s="14">
        <v>36</v>
      </c>
      <c r="J6" s="14">
        <v>34</v>
      </c>
      <c r="K6" s="14">
        <v>29</v>
      </c>
      <c r="L6" s="14">
        <v>41</v>
      </c>
      <c r="M6" s="14">
        <v>37</v>
      </c>
      <c r="N6" s="14">
        <v>28</v>
      </c>
      <c r="O6" s="14">
        <v>16</v>
      </c>
      <c r="P6" s="14">
        <v>39</v>
      </c>
      <c r="Q6" s="14">
        <v>32</v>
      </c>
      <c r="R6" s="14">
        <v>43</v>
      </c>
      <c r="S6" s="14">
        <v>9</v>
      </c>
      <c r="T6" s="14">
        <v>9</v>
      </c>
      <c r="U6" s="14">
        <v>9</v>
      </c>
      <c r="V6" s="14">
        <v>7</v>
      </c>
      <c r="W6" s="14">
        <v>9</v>
      </c>
      <c r="X6" s="22"/>
      <c r="Y6">
        <f t="shared" si="6"/>
        <v>23</v>
      </c>
      <c r="Z6" s="19">
        <f t="shared" si="3"/>
        <v>0.94945054945054941</v>
      </c>
      <c r="AA6">
        <f t="shared" si="4"/>
        <v>-106</v>
      </c>
      <c r="AB6" s="19">
        <f t="shared" si="5"/>
        <v>0.80297397769516732</v>
      </c>
      <c r="AC6">
        <f t="shared" si="1"/>
        <v>-218</v>
      </c>
      <c r="AD6" s="19">
        <f t="shared" si="2"/>
        <v>0.66461538461538461</v>
      </c>
    </row>
    <row r="7" spans="1:30">
      <c r="A7" s="9">
        <v>5</v>
      </c>
      <c r="B7" s="11" t="s">
        <v>31</v>
      </c>
      <c r="C7" s="12" t="s">
        <v>5</v>
      </c>
      <c r="D7" s="12" t="s">
        <v>9</v>
      </c>
      <c r="E7" s="13">
        <f t="shared" si="0"/>
        <v>358</v>
      </c>
      <c r="F7" s="17">
        <v>25</v>
      </c>
      <c r="G7" s="17">
        <v>36</v>
      </c>
      <c r="H7" s="17">
        <v>42</v>
      </c>
      <c r="I7" s="17">
        <v>29</v>
      </c>
      <c r="J7" s="17">
        <v>35</v>
      </c>
      <c r="K7" s="17">
        <v>28</v>
      </c>
      <c r="L7" s="17">
        <v>19</v>
      </c>
      <c r="M7" s="17">
        <v>29</v>
      </c>
      <c r="N7" s="17">
        <v>18</v>
      </c>
      <c r="O7" s="17">
        <v>19</v>
      </c>
      <c r="P7" s="17">
        <v>20</v>
      </c>
      <c r="Q7" s="17">
        <v>21</v>
      </c>
      <c r="R7" s="17">
        <v>37</v>
      </c>
      <c r="S7" s="17">
        <v>10</v>
      </c>
      <c r="T7" s="17">
        <v>8</v>
      </c>
      <c r="U7" s="17">
        <v>6</v>
      </c>
      <c r="V7" s="17">
        <v>7</v>
      </c>
      <c r="W7" s="17">
        <v>6</v>
      </c>
      <c r="X7" s="22"/>
      <c r="Y7">
        <f t="shared" si="6"/>
        <v>74</v>
      </c>
      <c r="Z7" s="19">
        <f t="shared" si="3"/>
        <v>0.82870370370370372</v>
      </c>
      <c r="AA7">
        <f t="shared" si="4"/>
        <v>-180</v>
      </c>
      <c r="AB7" s="19">
        <f t="shared" si="5"/>
        <v>0.66542750929368033</v>
      </c>
      <c r="AC7">
        <f t="shared" si="1"/>
        <v>-292</v>
      </c>
      <c r="AD7" s="19">
        <f t="shared" si="2"/>
        <v>0.55076923076923079</v>
      </c>
    </row>
    <row r="8" spans="1:30">
      <c r="A8" s="9">
        <v>6</v>
      </c>
      <c r="B8" s="11" t="s">
        <v>22</v>
      </c>
      <c r="C8" s="12" t="s">
        <v>5</v>
      </c>
      <c r="D8" s="12" t="s">
        <v>12</v>
      </c>
      <c r="E8" s="13">
        <f t="shared" si="0"/>
        <v>348</v>
      </c>
      <c r="F8" s="18">
        <v>33</v>
      </c>
      <c r="G8" s="18">
        <v>28</v>
      </c>
      <c r="H8" s="18">
        <v>36</v>
      </c>
      <c r="I8" s="18">
        <v>38</v>
      </c>
      <c r="J8" s="18">
        <v>29</v>
      </c>
      <c r="K8" s="18">
        <v>24</v>
      </c>
      <c r="L8" s="18">
        <v>27</v>
      </c>
      <c r="M8" s="18">
        <v>24</v>
      </c>
      <c r="N8" s="18">
        <v>18</v>
      </c>
      <c r="O8" s="18">
        <v>7</v>
      </c>
      <c r="P8" s="18">
        <v>21</v>
      </c>
      <c r="Q8" s="18">
        <v>27</v>
      </c>
      <c r="R8" s="18">
        <v>36</v>
      </c>
      <c r="S8" s="18">
        <v>3</v>
      </c>
      <c r="T8" s="18">
        <v>6</v>
      </c>
      <c r="U8" s="18">
        <v>10</v>
      </c>
      <c r="V8" s="18">
        <v>9</v>
      </c>
      <c r="W8" s="18">
        <v>8</v>
      </c>
      <c r="X8" s="22"/>
      <c r="Y8">
        <f t="shared" si="6"/>
        <v>10</v>
      </c>
      <c r="Z8" s="19">
        <f>E8/E7</f>
        <v>0.97206703910614523</v>
      </c>
      <c r="AA8">
        <f>E8-E$3</f>
        <v>-190</v>
      </c>
      <c r="AB8" s="19">
        <f>E8/E$3</f>
        <v>0.64684014869888473</v>
      </c>
      <c r="AC8">
        <f>E8-$AD$1</f>
        <v>-302</v>
      </c>
      <c r="AD8" s="19">
        <f>E8/$AD$1</f>
        <v>0.53538461538461535</v>
      </c>
    </row>
    <row r="9" spans="1:30">
      <c r="A9" s="9">
        <v>7</v>
      </c>
      <c r="B9" s="24" t="s">
        <v>10</v>
      </c>
      <c r="C9" s="25" t="s">
        <v>5</v>
      </c>
      <c r="D9" s="25" t="s">
        <v>9</v>
      </c>
      <c r="E9" s="13">
        <f t="shared" si="0"/>
        <v>328</v>
      </c>
      <c r="F9" s="17">
        <v>24</v>
      </c>
      <c r="G9" s="17">
        <v>38</v>
      </c>
      <c r="H9" s="17">
        <v>28</v>
      </c>
      <c r="I9" s="17">
        <v>32</v>
      </c>
      <c r="J9" s="17">
        <v>13</v>
      </c>
      <c r="K9" s="17">
        <v>27</v>
      </c>
      <c r="L9" s="17">
        <v>35</v>
      </c>
      <c r="M9" s="17">
        <v>23</v>
      </c>
      <c r="N9" s="17">
        <v>11</v>
      </c>
      <c r="O9" s="17">
        <v>14</v>
      </c>
      <c r="P9" s="17">
        <v>16</v>
      </c>
      <c r="Q9" s="17">
        <v>28</v>
      </c>
      <c r="R9" s="17">
        <v>39</v>
      </c>
      <c r="S9" s="17">
        <v>7</v>
      </c>
      <c r="T9" s="17">
        <v>9</v>
      </c>
      <c r="U9" s="17">
        <v>7</v>
      </c>
      <c r="V9" s="17">
        <v>7</v>
      </c>
      <c r="W9" s="17">
        <v>9</v>
      </c>
      <c r="X9" s="22"/>
      <c r="Y9">
        <f t="shared" si="6"/>
        <v>20</v>
      </c>
      <c r="Z9" s="19">
        <f t="shared" ref="Z9:Z10" si="7">E9/E8</f>
        <v>0.94252873563218387</v>
      </c>
      <c r="AA9">
        <f t="shared" ref="AA9:AA10" si="8">E9-E$3</f>
        <v>-210</v>
      </c>
      <c r="AB9" s="19">
        <f t="shared" ref="AB9:AB10" si="9">E9/E$3</f>
        <v>0.60966542750929364</v>
      </c>
      <c r="AC9">
        <f t="shared" ref="AC9:AC10" si="10">E9-$AD$1</f>
        <v>-322</v>
      </c>
      <c r="AD9" s="19">
        <f t="shared" ref="AD9:AD10" si="11">E9/$AD$1</f>
        <v>0.50461538461538458</v>
      </c>
    </row>
    <row r="10" spans="1:30">
      <c r="A10" s="9">
        <v>8</v>
      </c>
      <c r="B10" s="11" t="s">
        <v>23</v>
      </c>
      <c r="C10" s="12" t="s">
        <v>5</v>
      </c>
      <c r="D10" s="12" t="s">
        <v>8</v>
      </c>
      <c r="E10" s="13">
        <f t="shared" si="0"/>
        <v>234</v>
      </c>
      <c r="F10" s="18">
        <v>23</v>
      </c>
      <c r="G10" s="18">
        <v>17</v>
      </c>
      <c r="H10" s="18">
        <v>15</v>
      </c>
      <c r="I10" s="18">
        <v>30</v>
      </c>
      <c r="J10" s="14">
        <v>30</v>
      </c>
      <c r="K10" s="14">
        <v>23</v>
      </c>
      <c r="L10" s="14">
        <v>26</v>
      </c>
      <c r="M10" s="14">
        <v>14</v>
      </c>
      <c r="N10" s="14">
        <v>2</v>
      </c>
      <c r="O10" s="14">
        <v>6</v>
      </c>
      <c r="P10" s="14">
        <v>20</v>
      </c>
      <c r="Q10" s="14">
        <v>28</v>
      </c>
      <c r="R10" s="14">
        <v>0</v>
      </c>
      <c r="S10" s="14">
        <v>0</v>
      </c>
      <c r="T10" s="14"/>
      <c r="U10" s="14"/>
      <c r="V10" s="14"/>
      <c r="W10" s="14"/>
      <c r="X10" s="22"/>
      <c r="Y10">
        <f t="shared" si="6"/>
        <v>94</v>
      </c>
      <c r="Z10" s="19">
        <f t="shared" si="7"/>
        <v>0.71341463414634143</v>
      </c>
      <c r="AA10">
        <f t="shared" si="8"/>
        <v>-304</v>
      </c>
      <c r="AB10" s="19">
        <f t="shared" si="9"/>
        <v>0.43494423791821563</v>
      </c>
      <c r="AC10">
        <f t="shared" si="10"/>
        <v>-416</v>
      </c>
      <c r="AD10" s="19">
        <f t="shared" si="11"/>
        <v>0.36</v>
      </c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30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30">
      <c r="A15" s="5" t="s">
        <v>8</v>
      </c>
      <c r="B15" s="6" t="s">
        <v>15</v>
      </c>
      <c r="D15" s="2"/>
      <c r="F15" s="2">
        <f>SUM($F3:F3)</f>
        <v>44</v>
      </c>
      <c r="G15" s="2">
        <f>SUM($F3:G3)</f>
        <v>84</v>
      </c>
      <c r="H15" s="2">
        <f>SUM($F3:H3)</f>
        <v>128</v>
      </c>
      <c r="I15" s="2">
        <f>SUM($F3:I3)</f>
        <v>170</v>
      </c>
      <c r="J15" s="2">
        <f>SUM($F3:J3)</f>
        <v>209</v>
      </c>
      <c r="K15" s="2">
        <f>SUM($F3:K3)</f>
        <v>253</v>
      </c>
      <c r="L15" s="2">
        <f>SUM($F3:L3)</f>
        <v>295</v>
      </c>
      <c r="M15" s="2">
        <f>SUM($F3:M3)</f>
        <v>337</v>
      </c>
      <c r="N15" s="2">
        <f>SUM($F3:N3)</f>
        <v>370</v>
      </c>
      <c r="O15" s="2">
        <f>SUM($F3:O3)</f>
        <v>409</v>
      </c>
      <c r="P15" s="2">
        <f>SUM($F3:P3)</f>
        <v>452</v>
      </c>
      <c r="Q15" s="2">
        <f>SUM($F3:Q3)</f>
        <v>494</v>
      </c>
      <c r="R15" s="2">
        <f>SUM($F3:R3)</f>
        <v>538</v>
      </c>
    </row>
    <row r="16" spans="1:30">
      <c r="A16" s="5" t="s">
        <v>6</v>
      </c>
      <c r="B16" s="4" t="s">
        <v>16</v>
      </c>
      <c r="D16" s="2"/>
      <c r="F16" s="2">
        <f>SUM($F4:F4)</f>
        <v>33</v>
      </c>
      <c r="G16" s="2">
        <f>SUM($F4:G4)</f>
        <v>77</v>
      </c>
      <c r="H16" s="2">
        <f>SUM($F4:H4)</f>
        <v>122</v>
      </c>
      <c r="I16" s="2">
        <f>SUM($F4:I4)</f>
        <v>168</v>
      </c>
      <c r="J16" s="2">
        <f>SUM($F4:J4)</f>
        <v>212</v>
      </c>
      <c r="K16" s="2">
        <f>SUM($F4:K4)</f>
        <v>256</v>
      </c>
      <c r="L16" s="2">
        <f>SUM($F4:L4)</f>
        <v>294</v>
      </c>
      <c r="M16" s="2">
        <f>SUM($F4:M4)</f>
        <v>332</v>
      </c>
      <c r="N16" s="2">
        <f>SUM($F4:N4)</f>
        <v>367</v>
      </c>
      <c r="O16" s="2">
        <f>SUM($F4:O4)</f>
        <v>401</v>
      </c>
      <c r="P16" s="2">
        <f>SUM($F4:P4)</f>
        <v>443</v>
      </c>
      <c r="Q16" s="2">
        <f>SUM($F4:Q4)</f>
        <v>484</v>
      </c>
      <c r="R16" s="2">
        <f>SUM($F4:R4)</f>
        <v>524</v>
      </c>
    </row>
    <row r="17" spans="1:18">
      <c r="A17" s="5" t="s">
        <v>17</v>
      </c>
      <c r="B17" s="4" t="s">
        <v>18</v>
      </c>
      <c r="D17" s="2"/>
      <c r="F17" s="2">
        <f>SUM($F5:F5)</f>
        <v>43</v>
      </c>
      <c r="G17" s="2">
        <f>SUM($F5:G5)</f>
        <v>85</v>
      </c>
      <c r="H17" s="2">
        <f>SUM($F5:H5)</f>
        <v>117</v>
      </c>
      <c r="I17" s="2">
        <f>SUM($F5:I5)</f>
        <v>156</v>
      </c>
      <c r="J17" s="2">
        <f>SUM($F5:J5)</f>
        <v>194</v>
      </c>
      <c r="K17" s="2">
        <f>SUM($F5:K5)</f>
        <v>225</v>
      </c>
      <c r="L17" s="2">
        <f>SUM($F5:L5)</f>
        <v>260</v>
      </c>
      <c r="M17" s="2">
        <f>SUM($F5:M5)</f>
        <v>294</v>
      </c>
      <c r="N17" s="2">
        <f>SUM($F5:N5)</f>
        <v>326</v>
      </c>
      <c r="O17" s="2">
        <f>SUM($F5:O5)</f>
        <v>349</v>
      </c>
      <c r="P17" s="2">
        <f>SUM($F5:P5)</f>
        <v>388</v>
      </c>
      <c r="Q17" s="2">
        <f>SUM($F5:Q5)</f>
        <v>411</v>
      </c>
      <c r="R17" s="2">
        <f>SUM($F5:R5)</f>
        <v>455</v>
      </c>
    </row>
    <row r="18" spans="1:18">
      <c r="A18" s="5" t="s">
        <v>19</v>
      </c>
      <c r="B18" s="6" t="s">
        <v>20</v>
      </c>
      <c r="D18" s="2"/>
      <c r="F18" s="2">
        <f>SUM($F6:F6)</f>
        <v>23</v>
      </c>
      <c r="G18" s="2">
        <f>SUM($F6:G6)</f>
        <v>63</v>
      </c>
      <c r="H18" s="2">
        <f>SUM($F6:H6)</f>
        <v>97</v>
      </c>
      <c r="I18" s="2">
        <f>SUM($F6:I6)</f>
        <v>133</v>
      </c>
      <c r="J18" s="2">
        <f>SUM($F6:J6)</f>
        <v>167</v>
      </c>
      <c r="K18" s="2">
        <f>SUM($F6:K6)</f>
        <v>196</v>
      </c>
      <c r="L18" s="2">
        <f>SUM($F6:L6)</f>
        <v>237</v>
      </c>
      <c r="M18" s="2">
        <f>SUM($F6:M6)</f>
        <v>274</v>
      </c>
      <c r="N18" s="2">
        <f>SUM($F6:N6)</f>
        <v>302</v>
      </c>
      <c r="O18" s="2">
        <f>SUM($F6:O6)</f>
        <v>318</v>
      </c>
      <c r="P18" s="2">
        <f>SUM($F6:P6)</f>
        <v>357</v>
      </c>
      <c r="Q18" s="2">
        <f>SUM($F6:Q6)</f>
        <v>389</v>
      </c>
      <c r="R18" s="2">
        <f>SUM($F6:R6)</f>
        <v>432</v>
      </c>
    </row>
    <row r="19" spans="1:18">
      <c r="A19" s="7"/>
      <c r="D19" s="2"/>
      <c r="F19" s="2">
        <f>SUM($F7:F7)</f>
        <v>25</v>
      </c>
      <c r="G19" s="2">
        <f>SUM($F7:G7)</f>
        <v>61</v>
      </c>
      <c r="H19" s="2">
        <f>SUM($F7:H7)</f>
        <v>103</v>
      </c>
      <c r="I19" s="2">
        <f>SUM($F7:I7)</f>
        <v>132</v>
      </c>
      <c r="J19" s="2">
        <f>SUM($F7:J7)</f>
        <v>167</v>
      </c>
      <c r="K19" s="2">
        <f>SUM($F7:K7)</f>
        <v>195</v>
      </c>
      <c r="L19" s="2">
        <f>SUM($F7:L7)</f>
        <v>214</v>
      </c>
      <c r="M19" s="2">
        <f>SUM($F7:M7)</f>
        <v>243</v>
      </c>
      <c r="N19" s="2">
        <f>SUM($F7:N7)</f>
        <v>261</v>
      </c>
      <c r="O19" s="2">
        <f>SUM($F7:O7)</f>
        <v>280</v>
      </c>
      <c r="P19" s="2">
        <f>SUM($F7:P7)</f>
        <v>300</v>
      </c>
      <c r="Q19" s="2">
        <f>SUM($F7:Q7)</f>
        <v>321</v>
      </c>
      <c r="R19" s="2">
        <f>SUM($F7:R7)</f>
        <v>358</v>
      </c>
    </row>
    <row r="20" spans="1:18">
      <c r="A20" s="7"/>
      <c r="B20" s="4" t="s">
        <v>21</v>
      </c>
      <c r="D20" s="2"/>
      <c r="F20" s="2">
        <f>SUM($F8:F8)</f>
        <v>33</v>
      </c>
      <c r="G20" s="2">
        <f>SUM($F8:G8)</f>
        <v>61</v>
      </c>
      <c r="H20" s="2">
        <f>SUM($F8:H8)</f>
        <v>97</v>
      </c>
      <c r="I20" s="2">
        <f>SUM($F8:I8)</f>
        <v>135</v>
      </c>
      <c r="J20" s="2">
        <f>SUM($F8:J8)</f>
        <v>164</v>
      </c>
      <c r="K20" s="2">
        <f>SUM($F8:K8)</f>
        <v>188</v>
      </c>
      <c r="L20" s="2">
        <f>SUM($F8:L8)</f>
        <v>215</v>
      </c>
      <c r="M20" s="2">
        <f>SUM($F8:M8)</f>
        <v>239</v>
      </c>
      <c r="N20" s="2">
        <f>SUM($F8:N8)</f>
        <v>257</v>
      </c>
      <c r="O20" s="2">
        <f>SUM($F8:O8)</f>
        <v>264</v>
      </c>
      <c r="P20" s="2">
        <f>SUM($F8:P8)</f>
        <v>285</v>
      </c>
      <c r="Q20" s="2">
        <f>SUM($F8:Q8)</f>
        <v>312</v>
      </c>
      <c r="R20" s="2">
        <f>SUM($F8:R8)</f>
        <v>348</v>
      </c>
    </row>
    <row r="21" spans="1:18">
      <c r="F21" s="2">
        <f>SUM($F9:F9)</f>
        <v>24</v>
      </c>
      <c r="G21" s="2">
        <f>SUM($F9:G9)</f>
        <v>62</v>
      </c>
      <c r="H21" s="2">
        <f>SUM($F9:H9)</f>
        <v>90</v>
      </c>
      <c r="I21" s="2">
        <f>SUM($F9:I9)</f>
        <v>122</v>
      </c>
      <c r="J21" s="2">
        <f>SUM($F9:J9)</f>
        <v>135</v>
      </c>
      <c r="K21" s="2">
        <f>SUM($F9:K9)</f>
        <v>162</v>
      </c>
      <c r="L21" s="2">
        <f>SUM($F9:L9)</f>
        <v>197</v>
      </c>
      <c r="M21" s="2">
        <f>SUM($F9:M9)</f>
        <v>220</v>
      </c>
      <c r="N21" s="2">
        <f>SUM($F9:N9)</f>
        <v>231</v>
      </c>
      <c r="O21" s="2">
        <f>SUM($F9:O9)</f>
        <v>245</v>
      </c>
      <c r="P21" s="2">
        <f>SUM($F9:P9)</f>
        <v>261</v>
      </c>
      <c r="Q21" s="2">
        <f>SUM($F9:Q9)</f>
        <v>289</v>
      </c>
      <c r="R21" s="2">
        <f>SUM($F9:R9)</f>
        <v>328</v>
      </c>
    </row>
    <row r="22" spans="1:18">
      <c r="F22" s="2">
        <f>SUM($F10:F10)</f>
        <v>23</v>
      </c>
      <c r="G22" s="2">
        <f>SUM($F10:G10)</f>
        <v>40</v>
      </c>
      <c r="H22" s="2">
        <f>SUM($F10:H10)</f>
        <v>55</v>
      </c>
      <c r="I22" s="2">
        <f>SUM($F10:I10)</f>
        <v>85</v>
      </c>
      <c r="J22" s="2">
        <f>SUM($F10:J10)</f>
        <v>115</v>
      </c>
      <c r="K22" s="2">
        <f>SUM($F10:K10)</f>
        <v>138</v>
      </c>
      <c r="L22" s="2">
        <f>SUM($F10:L10)</f>
        <v>164</v>
      </c>
      <c r="M22" s="2">
        <f>SUM($F10:M10)</f>
        <v>178</v>
      </c>
      <c r="N22" s="2">
        <f>SUM($F10:N10)</f>
        <v>180</v>
      </c>
      <c r="O22" s="2">
        <f>SUM($F10:O10)</f>
        <v>186</v>
      </c>
      <c r="P22" s="2">
        <f>SUM($F10:P10)</f>
        <v>206</v>
      </c>
      <c r="Q22" s="2">
        <f>SUM($F10:Q10)</f>
        <v>234</v>
      </c>
      <c r="R22" s="2">
        <f>SUM($F10:R10)</f>
        <v>234</v>
      </c>
    </row>
    <row r="23" spans="1:18">
      <c r="F23" s="2">
        <f t="shared" ref="F23:R23" si="12">MAX(F15:F22)</f>
        <v>44</v>
      </c>
      <c r="G23" s="2">
        <f t="shared" si="12"/>
        <v>85</v>
      </c>
      <c r="H23" s="2">
        <f t="shared" si="12"/>
        <v>128</v>
      </c>
      <c r="I23" s="2">
        <f t="shared" si="12"/>
        <v>170</v>
      </c>
      <c r="J23" s="2">
        <f t="shared" si="12"/>
        <v>212</v>
      </c>
      <c r="K23" s="2">
        <f t="shared" si="12"/>
        <v>256</v>
      </c>
      <c r="L23" s="2">
        <f t="shared" si="12"/>
        <v>295</v>
      </c>
      <c r="M23" s="2">
        <f t="shared" si="12"/>
        <v>337</v>
      </c>
      <c r="N23" s="2">
        <f t="shared" si="12"/>
        <v>370</v>
      </c>
      <c r="O23" s="2">
        <f t="shared" si="12"/>
        <v>409</v>
      </c>
      <c r="P23" s="2">
        <f t="shared" si="12"/>
        <v>452</v>
      </c>
      <c r="Q23" s="2">
        <f t="shared" si="12"/>
        <v>494</v>
      </c>
      <c r="R23" s="2">
        <f t="shared" si="12"/>
        <v>538</v>
      </c>
    </row>
    <row r="25" spans="1:18">
      <c r="E25" s="1" t="str">
        <f t="shared" ref="E25:E32" si="13">B3</f>
        <v>Paweł "Trzmiel" Gromadzki</v>
      </c>
      <c r="F25" s="8">
        <f t="shared" ref="F25:R32" si="14">F15/F$23</f>
        <v>1</v>
      </c>
      <c r="G25" s="8">
        <f t="shared" si="14"/>
        <v>0.9882352941176471</v>
      </c>
      <c r="H25" s="8">
        <f t="shared" si="14"/>
        <v>1</v>
      </c>
      <c r="I25" s="8">
        <f t="shared" si="14"/>
        <v>1</v>
      </c>
      <c r="J25" s="8">
        <f t="shared" si="14"/>
        <v>0.98584905660377353</v>
      </c>
      <c r="K25" s="8">
        <f t="shared" si="14"/>
        <v>0.98828125</v>
      </c>
      <c r="L25" s="8">
        <f t="shared" si="14"/>
        <v>1</v>
      </c>
      <c r="M25" s="8">
        <f t="shared" si="14"/>
        <v>1</v>
      </c>
      <c r="N25" s="8">
        <f t="shared" si="14"/>
        <v>1</v>
      </c>
      <c r="O25" s="8">
        <f t="shared" si="14"/>
        <v>1</v>
      </c>
      <c r="P25" s="8">
        <f t="shared" si="14"/>
        <v>1</v>
      </c>
      <c r="Q25" s="8">
        <f t="shared" si="14"/>
        <v>1</v>
      </c>
      <c r="R25" s="8">
        <f t="shared" si="14"/>
        <v>1</v>
      </c>
    </row>
    <row r="26" spans="1:18">
      <c r="E26" s="1" t="str">
        <f t="shared" si="13"/>
        <v>Paweł Kikel</v>
      </c>
      <c r="F26" s="8">
        <f t="shared" si="14"/>
        <v>0.75</v>
      </c>
      <c r="G26" s="8">
        <f t="shared" si="14"/>
        <v>0.90588235294117647</v>
      </c>
      <c r="H26" s="8">
        <f t="shared" si="14"/>
        <v>0.953125</v>
      </c>
      <c r="I26" s="8">
        <f t="shared" si="14"/>
        <v>0.9882352941176471</v>
      </c>
      <c r="J26" s="8">
        <f t="shared" si="14"/>
        <v>1</v>
      </c>
      <c r="K26" s="8">
        <f t="shared" si="14"/>
        <v>1</v>
      </c>
      <c r="L26" s="8">
        <f t="shared" si="14"/>
        <v>0.99661016949152548</v>
      </c>
      <c r="M26" s="8">
        <f t="shared" si="14"/>
        <v>0.98516320474777452</v>
      </c>
      <c r="N26" s="8">
        <f t="shared" si="14"/>
        <v>0.99189189189189186</v>
      </c>
      <c r="O26" s="8">
        <f t="shared" si="14"/>
        <v>0.98044009779951102</v>
      </c>
      <c r="P26" s="8">
        <f t="shared" si="14"/>
        <v>0.98008849557522126</v>
      </c>
      <c r="Q26" s="8">
        <f t="shared" si="14"/>
        <v>0.97975708502024295</v>
      </c>
      <c r="R26" s="8">
        <f t="shared" si="14"/>
        <v>0.97397769516728627</v>
      </c>
    </row>
    <row r="27" spans="1:18">
      <c r="E27" s="1" t="str">
        <f t="shared" si="13"/>
        <v>Krzysztof "FAZIK" Brzeziński</v>
      </c>
      <c r="F27" s="8">
        <f t="shared" si="14"/>
        <v>0.97727272727272729</v>
      </c>
      <c r="G27" s="8">
        <f t="shared" si="14"/>
        <v>1</v>
      </c>
      <c r="H27" s="8">
        <f t="shared" si="14"/>
        <v>0.9140625</v>
      </c>
      <c r="I27" s="8">
        <f t="shared" si="14"/>
        <v>0.91764705882352937</v>
      </c>
      <c r="J27" s="8">
        <f t="shared" si="14"/>
        <v>0.91509433962264153</v>
      </c>
      <c r="K27" s="8">
        <f t="shared" si="14"/>
        <v>0.87890625</v>
      </c>
      <c r="L27" s="8">
        <f t="shared" si="14"/>
        <v>0.88135593220338981</v>
      </c>
      <c r="M27" s="8">
        <f t="shared" si="14"/>
        <v>0.87240356083086057</v>
      </c>
      <c r="N27" s="8">
        <f t="shared" si="14"/>
        <v>0.88108108108108107</v>
      </c>
      <c r="O27" s="8">
        <f t="shared" si="14"/>
        <v>0.85330073349633251</v>
      </c>
      <c r="P27" s="8">
        <f t="shared" si="14"/>
        <v>0.8584070796460177</v>
      </c>
      <c r="Q27" s="8">
        <f t="shared" si="14"/>
        <v>0.83198380566801622</v>
      </c>
      <c r="R27" s="8">
        <f t="shared" si="14"/>
        <v>0.84572490706319703</v>
      </c>
    </row>
    <row r="28" spans="1:18">
      <c r="E28" s="1" t="str">
        <f t="shared" si="13"/>
        <v>Robert "Stanley" Stańczyk</v>
      </c>
      <c r="F28" s="8">
        <f t="shared" si="14"/>
        <v>0.52272727272727271</v>
      </c>
      <c r="G28" s="8">
        <f t="shared" si="14"/>
        <v>0.74117647058823533</v>
      </c>
      <c r="H28" s="8">
        <f t="shared" si="14"/>
        <v>0.7578125</v>
      </c>
      <c r="I28" s="8">
        <f t="shared" si="14"/>
        <v>0.78235294117647058</v>
      </c>
      <c r="J28" s="8">
        <f t="shared" si="14"/>
        <v>0.78773584905660377</v>
      </c>
      <c r="K28" s="8">
        <f t="shared" si="14"/>
        <v>0.765625</v>
      </c>
      <c r="L28" s="8">
        <f t="shared" si="14"/>
        <v>0.80338983050847457</v>
      </c>
      <c r="M28" s="8">
        <f t="shared" si="14"/>
        <v>0.81305637982195844</v>
      </c>
      <c r="N28" s="8">
        <f t="shared" si="14"/>
        <v>0.81621621621621621</v>
      </c>
      <c r="O28" s="8">
        <f t="shared" si="14"/>
        <v>0.77750611246943768</v>
      </c>
      <c r="P28" s="8">
        <f t="shared" si="14"/>
        <v>0.78982300884955747</v>
      </c>
      <c r="Q28" s="8">
        <f t="shared" si="14"/>
        <v>0.78744939271255066</v>
      </c>
      <c r="R28" s="8">
        <f t="shared" si="14"/>
        <v>0.80297397769516732</v>
      </c>
    </row>
    <row r="29" spans="1:18">
      <c r="E29" s="1" t="str">
        <f t="shared" si="13"/>
        <v>Kostiantyn Fedotov</v>
      </c>
      <c r="F29" s="8">
        <f t="shared" si="14"/>
        <v>0.56818181818181823</v>
      </c>
      <c r="G29" s="8">
        <f t="shared" si="14"/>
        <v>0.71764705882352942</v>
      </c>
      <c r="H29" s="8">
        <f t="shared" si="14"/>
        <v>0.8046875</v>
      </c>
      <c r="I29" s="8">
        <f t="shared" si="14"/>
        <v>0.77647058823529413</v>
      </c>
      <c r="J29" s="8">
        <f t="shared" si="14"/>
        <v>0.78773584905660377</v>
      </c>
      <c r="K29" s="8">
        <f t="shared" si="14"/>
        <v>0.76171875</v>
      </c>
      <c r="L29" s="8">
        <f t="shared" si="14"/>
        <v>0.72542372881355932</v>
      </c>
      <c r="M29" s="8">
        <f t="shared" si="14"/>
        <v>0.72106824925816027</v>
      </c>
      <c r="N29" s="8">
        <f t="shared" si="14"/>
        <v>0.70540540540540542</v>
      </c>
      <c r="O29" s="8">
        <f t="shared" si="14"/>
        <v>0.68459657701711496</v>
      </c>
      <c r="P29" s="8">
        <f t="shared" si="14"/>
        <v>0.66371681415929207</v>
      </c>
      <c r="Q29" s="8">
        <f t="shared" si="14"/>
        <v>0.6497975708502024</v>
      </c>
      <c r="R29" s="8">
        <f t="shared" si="14"/>
        <v>0.66542750929368033</v>
      </c>
    </row>
    <row r="30" spans="1:18">
      <c r="E30" s="1" t="str">
        <f t="shared" si="13"/>
        <v>Leszek "Haris" Jęczkowski</v>
      </c>
      <c r="F30" s="8">
        <f t="shared" si="14"/>
        <v>0.75</v>
      </c>
      <c r="G30" s="8">
        <f t="shared" si="14"/>
        <v>0.71764705882352942</v>
      </c>
      <c r="H30" s="8">
        <f t="shared" si="14"/>
        <v>0.7578125</v>
      </c>
      <c r="I30" s="8">
        <f t="shared" si="14"/>
        <v>0.79411764705882348</v>
      </c>
      <c r="J30" s="8">
        <f t="shared" si="14"/>
        <v>0.77358490566037741</v>
      </c>
      <c r="K30" s="8">
        <f t="shared" si="14"/>
        <v>0.734375</v>
      </c>
      <c r="L30" s="8">
        <f t="shared" si="14"/>
        <v>0.72881355932203384</v>
      </c>
      <c r="M30" s="8">
        <f t="shared" si="14"/>
        <v>0.70919881305637977</v>
      </c>
      <c r="N30" s="8">
        <f t="shared" si="14"/>
        <v>0.69459459459459461</v>
      </c>
      <c r="O30" s="8">
        <f t="shared" si="14"/>
        <v>0.6454767726161369</v>
      </c>
      <c r="P30" s="8">
        <f t="shared" si="14"/>
        <v>0.63053097345132747</v>
      </c>
      <c r="Q30" s="8">
        <f t="shared" si="14"/>
        <v>0.63157894736842102</v>
      </c>
      <c r="R30" s="8">
        <f t="shared" si="14"/>
        <v>0.64684014869888473</v>
      </c>
    </row>
    <row r="31" spans="1:18">
      <c r="E31" s="1" t="str">
        <f t="shared" si="13"/>
        <v>Robert "Gata" Piechota</v>
      </c>
      <c r="F31" s="8">
        <f t="shared" si="14"/>
        <v>0.54545454545454541</v>
      </c>
      <c r="G31" s="8">
        <f t="shared" si="14"/>
        <v>0.72941176470588232</v>
      </c>
      <c r="H31" s="8">
        <f t="shared" si="14"/>
        <v>0.703125</v>
      </c>
      <c r="I31" s="8">
        <f t="shared" si="14"/>
        <v>0.71764705882352942</v>
      </c>
      <c r="J31" s="8">
        <f t="shared" si="14"/>
        <v>0.6367924528301887</v>
      </c>
      <c r="K31" s="8">
        <f t="shared" si="14"/>
        <v>0.6328125</v>
      </c>
      <c r="L31" s="8">
        <f t="shared" si="14"/>
        <v>0.66779661016949154</v>
      </c>
      <c r="M31" s="8">
        <f t="shared" si="14"/>
        <v>0.65281899109792285</v>
      </c>
      <c r="N31" s="8">
        <f t="shared" si="14"/>
        <v>0.62432432432432428</v>
      </c>
      <c r="O31" s="8">
        <f t="shared" si="14"/>
        <v>0.59902200488997559</v>
      </c>
      <c r="P31" s="8">
        <f t="shared" si="14"/>
        <v>0.57743362831858402</v>
      </c>
      <c r="Q31" s="8">
        <f t="shared" si="14"/>
        <v>0.58502024291497978</v>
      </c>
      <c r="R31" s="8">
        <f t="shared" si="14"/>
        <v>0.60966542750929364</v>
      </c>
    </row>
    <row r="32" spans="1:18">
      <c r="E32" s="1" t="str">
        <f t="shared" si="13"/>
        <v>Dorota Janiszewska</v>
      </c>
      <c r="F32" s="8">
        <f t="shared" si="14"/>
        <v>0.52272727272727271</v>
      </c>
      <c r="G32" s="8">
        <f t="shared" si="14"/>
        <v>0.47058823529411764</v>
      </c>
      <c r="H32" s="8">
        <f t="shared" si="14"/>
        <v>0.4296875</v>
      </c>
      <c r="I32" s="8">
        <f t="shared" si="14"/>
        <v>0.5</v>
      </c>
      <c r="J32" s="8">
        <f t="shared" si="14"/>
        <v>0.54245283018867929</v>
      </c>
      <c r="K32" s="8">
        <f t="shared" si="14"/>
        <v>0.5390625</v>
      </c>
      <c r="L32" s="8">
        <f t="shared" si="14"/>
        <v>0.55593220338983051</v>
      </c>
      <c r="M32" s="8">
        <f t="shared" si="14"/>
        <v>0.52818991097922852</v>
      </c>
      <c r="N32" s="8">
        <f t="shared" si="14"/>
        <v>0.48648648648648651</v>
      </c>
      <c r="O32" s="8">
        <f t="shared" si="14"/>
        <v>0.45476772616136918</v>
      </c>
      <c r="P32" s="8">
        <f t="shared" si="14"/>
        <v>0.45575221238938052</v>
      </c>
      <c r="Q32" s="8">
        <f t="shared" si="14"/>
        <v>0.47368421052631576</v>
      </c>
      <c r="R32" s="8">
        <f t="shared" si="14"/>
        <v>0.43494423791821563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F57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7" max="27" width="14" customWidth="1"/>
    <col min="28" max="28" width="5.7109375" customWidth="1"/>
    <col min="29" max="29" width="13.7109375" customWidth="1"/>
    <col min="30" max="30" width="4.5703125" customWidth="1"/>
    <col min="31" max="31" width="7.140625" customWidth="1"/>
    <col min="32" max="32" width="4.85546875" customWidth="1"/>
  </cols>
  <sheetData>
    <row r="1" spans="1:32" ht="14.45" customHeight="1">
      <c r="A1" s="132" t="s">
        <v>0</v>
      </c>
      <c r="B1" s="132" t="s">
        <v>1</v>
      </c>
      <c r="C1" s="132" t="s">
        <v>2</v>
      </c>
      <c r="D1" s="133" t="s">
        <v>3</v>
      </c>
      <c r="E1" s="135" t="s">
        <v>4</v>
      </c>
      <c r="F1" s="131">
        <v>1</v>
      </c>
      <c r="G1" s="131">
        <v>2</v>
      </c>
      <c r="H1" s="131">
        <v>3</v>
      </c>
      <c r="I1" s="131">
        <v>4</v>
      </c>
      <c r="J1" s="131">
        <v>5</v>
      </c>
      <c r="K1" s="131">
        <v>6</v>
      </c>
      <c r="L1" s="131">
        <v>7</v>
      </c>
      <c r="M1" s="131">
        <v>8</v>
      </c>
      <c r="N1" s="131">
        <v>9</v>
      </c>
      <c r="O1" s="131">
        <v>10</v>
      </c>
      <c r="P1" s="131">
        <v>11</v>
      </c>
      <c r="Q1" s="131">
        <v>12</v>
      </c>
      <c r="R1" s="131">
        <v>13</v>
      </c>
      <c r="S1" s="129"/>
      <c r="T1" s="129"/>
      <c r="U1" s="129"/>
      <c r="V1" s="129"/>
      <c r="W1" s="129"/>
      <c r="X1" s="36"/>
      <c r="Y1" s="36"/>
      <c r="Z1" s="22"/>
      <c r="AA1" s="130" t="s">
        <v>25</v>
      </c>
      <c r="AB1" s="130"/>
      <c r="AC1" s="130"/>
      <c r="AD1" s="130"/>
      <c r="AE1" s="20"/>
      <c r="AF1" s="35"/>
    </row>
    <row r="2" spans="1:32">
      <c r="A2" s="132"/>
      <c r="B2" s="132"/>
      <c r="C2" s="132"/>
      <c r="D2" s="134"/>
      <c r="E2" s="135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34" t="s">
        <v>56</v>
      </c>
      <c r="T2" s="34"/>
      <c r="U2" s="31"/>
      <c r="V2" s="32"/>
      <c r="W2" s="33"/>
      <c r="X2" s="37"/>
      <c r="Y2" s="37"/>
      <c r="Z2" s="22"/>
      <c r="AA2" t="s">
        <v>26</v>
      </c>
      <c r="AB2" s="7" t="s">
        <v>34</v>
      </c>
      <c r="AC2" t="s">
        <v>24</v>
      </c>
      <c r="AD2" s="7" t="s">
        <v>34</v>
      </c>
      <c r="AF2" s="7"/>
    </row>
    <row r="3" spans="1:32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9" si="0">SUM(F3:R3)</f>
        <v>610</v>
      </c>
      <c r="F3" s="17">
        <v>41</v>
      </c>
      <c r="G3" s="17">
        <v>52</v>
      </c>
      <c r="H3" s="17">
        <v>53</v>
      </c>
      <c r="I3" s="17">
        <v>51</v>
      </c>
      <c r="J3" s="17">
        <v>43</v>
      </c>
      <c r="K3" s="17">
        <v>50</v>
      </c>
      <c r="L3" s="17">
        <v>40</v>
      </c>
      <c r="M3" s="17">
        <v>48</v>
      </c>
      <c r="N3" s="17">
        <v>40</v>
      </c>
      <c r="O3" s="17">
        <v>47</v>
      </c>
      <c r="P3" s="17">
        <v>42</v>
      </c>
      <c r="Q3" s="17">
        <v>44</v>
      </c>
      <c r="R3" s="17">
        <v>59</v>
      </c>
      <c r="S3" s="17">
        <v>9</v>
      </c>
      <c r="T3" s="17">
        <v>8</v>
      </c>
      <c r="U3" s="17">
        <v>7</v>
      </c>
      <c r="V3" s="17">
        <v>9</v>
      </c>
      <c r="W3" s="17">
        <v>9</v>
      </c>
      <c r="X3" s="17">
        <v>9</v>
      </c>
      <c r="Y3" s="17">
        <v>8</v>
      </c>
      <c r="Z3" s="22"/>
      <c r="AF3" s="19"/>
    </row>
    <row r="4" spans="1:32">
      <c r="A4" s="9">
        <v>2</v>
      </c>
      <c r="B4" s="11" t="s">
        <v>7</v>
      </c>
      <c r="C4" s="10" t="s">
        <v>5</v>
      </c>
      <c r="D4" s="16" t="s">
        <v>6</v>
      </c>
      <c r="E4" s="13">
        <f t="shared" si="0"/>
        <v>530</v>
      </c>
      <c r="F4" s="18">
        <v>42</v>
      </c>
      <c r="G4" s="18">
        <v>48</v>
      </c>
      <c r="H4" s="18">
        <v>44</v>
      </c>
      <c r="I4" s="18">
        <v>47</v>
      </c>
      <c r="J4" s="14">
        <v>42</v>
      </c>
      <c r="K4" s="14">
        <v>30</v>
      </c>
      <c r="L4" s="14">
        <v>47</v>
      </c>
      <c r="M4" s="14">
        <v>36</v>
      </c>
      <c r="N4" s="14">
        <v>20</v>
      </c>
      <c r="O4" s="14">
        <v>47</v>
      </c>
      <c r="P4" s="14">
        <v>45</v>
      </c>
      <c r="Q4" s="14">
        <v>43</v>
      </c>
      <c r="R4" s="14">
        <v>39</v>
      </c>
      <c r="S4" s="14">
        <v>7</v>
      </c>
      <c r="T4" s="14">
        <v>10</v>
      </c>
      <c r="U4" s="14">
        <v>5</v>
      </c>
      <c r="V4" s="14">
        <v>9</v>
      </c>
      <c r="W4" s="14">
        <v>8</v>
      </c>
      <c r="X4" s="14"/>
      <c r="Y4" s="14"/>
      <c r="Z4" s="22"/>
      <c r="AA4">
        <f t="shared" ref="AA4:AA9" si="1">E3-E4</f>
        <v>80</v>
      </c>
      <c r="AB4" s="19">
        <f t="shared" ref="AB4:AB9" si="2">E4/E3</f>
        <v>0.86885245901639341</v>
      </c>
      <c r="AC4">
        <f t="shared" ref="AC4:AC9" si="3">E4-E$3</f>
        <v>-80</v>
      </c>
      <c r="AD4" s="19">
        <f t="shared" ref="AD4:AD9" si="4">E4/E$3</f>
        <v>0.86885245901639341</v>
      </c>
      <c r="AF4" s="19"/>
    </row>
    <row r="5" spans="1:32">
      <c r="A5" s="9">
        <v>3</v>
      </c>
      <c r="B5" s="11" t="s">
        <v>46</v>
      </c>
      <c r="C5" s="10" t="s">
        <v>5</v>
      </c>
      <c r="D5" s="16" t="s">
        <v>9</v>
      </c>
      <c r="E5" s="13">
        <f t="shared" si="0"/>
        <v>465</v>
      </c>
      <c r="F5" s="17">
        <v>67</v>
      </c>
      <c r="G5" s="17">
        <v>39</v>
      </c>
      <c r="H5" s="17">
        <v>56</v>
      </c>
      <c r="I5" s="17">
        <v>48</v>
      </c>
      <c r="J5" s="17">
        <v>21</v>
      </c>
      <c r="K5" s="17">
        <v>40</v>
      </c>
      <c r="L5" s="17">
        <v>40</v>
      </c>
      <c r="M5" s="17">
        <v>27</v>
      </c>
      <c r="N5" s="17">
        <v>21</v>
      </c>
      <c r="O5" s="17">
        <v>21</v>
      </c>
      <c r="P5" s="17">
        <v>21</v>
      </c>
      <c r="Q5" s="17">
        <v>36</v>
      </c>
      <c r="R5" s="17">
        <v>28</v>
      </c>
      <c r="S5" s="17">
        <v>6</v>
      </c>
      <c r="T5" s="17">
        <v>8</v>
      </c>
      <c r="U5" s="17">
        <v>10</v>
      </c>
      <c r="V5" s="17">
        <v>4</v>
      </c>
      <c r="W5" s="17"/>
      <c r="X5" s="17"/>
      <c r="Y5" s="17"/>
      <c r="Z5" s="22"/>
      <c r="AA5">
        <f t="shared" si="1"/>
        <v>65</v>
      </c>
      <c r="AB5" s="19">
        <f t="shared" si="2"/>
        <v>0.87735849056603776</v>
      </c>
      <c r="AC5">
        <f t="shared" si="3"/>
        <v>-145</v>
      </c>
      <c r="AD5" s="19">
        <f t="shared" si="4"/>
        <v>0.76229508196721307</v>
      </c>
      <c r="AF5" s="19"/>
    </row>
    <row r="6" spans="1:32">
      <c r="A6" s="9">
        <v>4</v>
      </c>
      <c r="B6" s="24" t="s">
        <v>10</v>
      </c>
      <c r="C6" s="25" t="s">
        <v>5</v>
      </c>
      <c r="D6" s="25" t="s">
        <v>9</v>
      </c>
      <c r="E6" s="13">
        <f t="shared" si="0"/>
        <v>408</v>
      </c>
      <c r="F6" s="14">
        <v>25</v>
      </c>
      <c r="G6" s="14">
        <v>32</v>
      </c>
      <c r="H6" s="14">
        <v>50</v>
      </c>
      <c r="I6" s="14">
        <v>29</v>
      </c>
      <c r="J6" s="14">
        <v>28</v>
      </c>
      <c r="K6" s="14">
        <v>34</v>
      </c>
      <c r="L6" s="14">
        <v>39</v>
      </c>
      <c r="M6" s="14">
        <v>30</v>
      </c>
      <c r="N6" s="14">
        <v>19</v>
      </c>
      <c r="O6" s="14">
        <v>16</v>
      </c>
      <c r="P6" s="14">
        <v>35</v>
      </c>
      <c r="Q6" s="14">
        <v>25</v>
      </c>
      <c r="R6" s="14">
        <v>46</v>
      </c>
      <c r="S6" s="14">
        <v>7</v>
      </c>
      <c r="T6" s="14">
        <v>8</v>
      </c>
      <c r="U6" s="14">
        <v>9</v>
      </c>
      <c r="V6" s="14">
        <v>8</v>
      </c>
      <c r="W6" s="14">
        <v>9</v>
      </c>
      <c r="X6" s="14">
        <v>5</v>
      </c>
      <c r="Y6" s="14"/>
      <c r="Z6" s="22"/>
      <c r="AA6">
        <f t="shared" si="1"/>
        <v>57</v>
      </c>
      <c r="AB6" s="19">
        <f t="shared" si="2"/>
        <v>0.8774193548387097</v>
      </c>
      <c r="AC6">
        <f t="shared" si="3"/>
        <v>-202</v>
      </c>
      <c r="AD6" s="19">
        <f t="shared" si="4"/>
        <v>0.66885245901639345</v>
      </c>
      <c r="AF6" s="19"/>
    </row>
    <row r="7" spans="1:32">
      <c r="A7" s="9">
        <v>5</v>
      </c>
      <c r="B7" s="11" t="s">
        <v>23</v>
      </c>
      <c r="C7" s="12" t="s">
        <v>5</v>
      </c>
      <c r="D7" s="12" t="s">
        <v>8</v>
      </c>
      <c r="E7" s="13">
        <f t="shared" si="0"/>
        <v>357</v>
      </c>
      <c r="F7" s="17">
        <v>25</v>
      </c>
      <c r="G7" s="17">
        <v>30</v>
      </c>
      <c r="H7" s="17">
        <v>46</v>
      </c>
      <c r="I7" s="17">
        <v>38</v>
      </c>
      <c r="J7" s="17">
        <v>42</v>
      </c>
      <c r="K7" s="17">
        <v>30</v>
      </c>
      <c r="L7" s="17">
        <v>38</v>
      </c>
      <c r="M7" s="17">
        <v>29</v>
      </c>
      <c r="N7" s="17">
        <v>23</v>
      </c>
      <c r="O7" s="17">
        <v>15</v>
      </c>
      <c r="P7" s="17">
        <v>20</v>
      </c>
      <c r="Q7" s="17">
        <v>21</v>
      </c>
      <c r="R7" s="17">
        <v>0</v>
      </c>
      <c r="S7" s="17">
        <v>0</v>
      </c>
      <c r="T7" s="17"/>
      <c r="U7" s="17"/>
      <c r="V7" s="17"/>
      <c r="W7" s="17"/>
      <c r="X7" s="17"/>
      <c r="Y7" s="17"/>
      <c r="Z7" s="22"/>
      <c r="AA7">
        <f t="shared" si="1"/>
        <v>51</v>
      </c>
      <c r="AB7" s="19">
        <f t="shared" si="2"/>
        <v>0.875</v>
      </c>
      <c r="AC7">
        <f t="shared" si="3"/>
        <v>-253</v>
      </c>
      <c r="AD7" s="19">
        <f t="shared" si="4"/>
        <v>0.58524590163934431</v>
      </c>
      <c r="AF7" s="19"/>
    </row>
    <row r="8" spans="1:32">
      <c r="A8" s="9">
        <v>6</v>
      </c>
      <c r="B8" s="11" t="s">
        <v>31</v>
      </c>
      <c r="C8" s="12" t="s">
        <v>5</v>
      </c>
      <c r="D8" s="12" t="s">
        <v>9</v>
      </c>
      <c r="E8" s="13">
        <f t="shared" si="0"/>
        <v>315</v>
      </c>
      <c r="F8" s="18">
        <v>27</v>
      </c>
      <c r="G8" s="18">
        <v>48</v>
      </c>
      <c r="H8" s="18">
        <v>39</v>
      </c>
      <c r="I8" s="18">
        <v>40</v>
      </c>
      <c r="J8" s="18">
        <v>21</v>
      </c>
      <c r="K8" s="18">
        <v>15</v>
      </c>
      <c r="L8" s="18">
        <v>34</v>
      </c>
      <c r="M8" s="18">
        <v>17</v>
      </c>
      <c r="N8" s="18">
        <v>14</v>
      </c>
      <c r="O8" s="18">
        <v>12</v>
      </c>
      <c r="P8" s="18">
        <v>17</v>
      </c>
      <c r="Q8" s="18">
        <v>5</v>
      </c>
      <c r="R8" s="18">
        <v>26</v>
      </c>
      <c r="S8" s="18">
        <v>8</v>
      </c>
      <c r="T8" s="18">
        <v>5</v>
      </c>
      <c r="U8" s="18">
        <v>9</v>
      </c>
      <c r="V8" s="18">
        <v>4</v>
      </c>
      <c r="W8" s="18"/>
      <c r="X8" s="18"/>
      <c r="Y8" s="18"/>
      <c r="Z8" s="22"/>
      <c r="AA8">
        <f t="shared" si="1"/>
        <v>42</v>
      </c>
      <c r="AB8" s="19">
        <f t="shared" si="2"/>
        <v>0.88235294117647056</v>
      </c>
      <c r="AC8">
        <f t="shared" si="3"/>
        <v>-295</v>
      </c>
      <c r="AD8" s="19">
        <f t="shared" si="4"/>
        <v>0.51639344262295084</v>
      </c>
      <c r="AF8" s="19"/>
    </row>
    <row r="9" spans="1:32">
      <c r="A9" s="9">
        <v>7</v>
      </c>
      <c r="B9" s="11" t="s">
        <v>45</v>
      </c>
      <c r="C9" s="12" t="s">
        <v>5</v>
      </c>
      <c r="D9" s="12" t="s">
        <v>6</v>
      </c>
      <c r="E9" s="13">
        <f t="shared" si="0"/>
        <v>164</v>
      </c>
      <c r="F9" s="17">
        <v>14</v>
      </c>
      <c r="G9" s="17">
        <v>18</v>
      </c>
      <c r="H9" s="17">
        <v>13</v>
      </c>
      <c r="I9" s="17">
        <v>23</v>
      </c>
      <c r="J9" s="17">
        <v>5</v>
      </c>
      <c r="K9" s="17">
        <v>10</v>
      </c>
      <c r="L9" s="17">
        <v>16</v>
      </c>
      <c r="M9" s="17">
        <v>17</v>
      </c>
      <c r="N9" s="17">
        <v>2</v>
      </c>
      <c r="O9" s="17">
        <v>19</v>
      </c>
      <c r="P9" s="17">
        <v>5</v>
      </c>
      <c r="Q9" s="17">
        <v>22</v>
      </c>
      <c r="R9" s="17">
        <v>0</v>
      </c>
      <c r="S9" s="17">
        <v>0</v>
      </c>
      <c r="T9" s="17"/>
      <c r="U9" s="17"/>
      <c r="V9" s="17"/>
      <c r="W9" s="17"/>
      <c r="X9" s="17"/>
      <c r="Y9" s="17"/>
      <c r="Z9" s="22"/>
      <c r="AA9">
        <f t="shared" si="1"/>
        <v>151</v>
      </c>
      <c r="AB9" s="19">
        <f t="shared" si="2"/>
        <v>0.52063492063492067</v>
      </c>
      <c r="AC9">
        <f t="shared" si="3"/>
        <v>-446</v>
      </c>
      <c r="AD9" s="19">
        <f t="shared" si="4"/>
        <v>0.26885245901639343</v>
      </c>
      <c r="AF9" s="19"/>
    </row>
    <row r="10" spans="1:3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3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3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3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  <c r="O13" s="2">
        <v>10</v>
      </c>
      <c r="P13" s="2">
        <v>11</v>
      </c>
      <c r="Q13" s="2">
        <v>12</v>
      </c>
      <c r="R13" s="2">
        <v>13</v>
      </c>
    </row>
    <row r="14" spans="1:32">
      <c r="A14" s="5" t="s">
        <v>8</v>
      </c>
      <c r="B14" s="6" t="s">
        <v>15</v>
      </c>
      <c r="D14" s="2"/>
      <c r="F14" s="2">
        <f>SUM($F3:F3)</f>
        <v>41</v>
      </c>
      <c r="G14" s="2">
        <f>SUM($F3:G3)</f>
        <v>93</v>
      </c>
      <c r="H14" s="2">
        <f>SUM($F3:H3)</f>
        <v>146</v>
      </c>
      <c r="I14" s="2">
        <f>SUM($F3:I3)</f>
        <v>197</v>
      </c>
      <c r="J14" s="2">
        <f>SUM($F3:J3)</f>
        <v>240</v>
      </c>
      <c r="K14" s="2">
        <f>SUM($F3:K3)</f>
        <v>290</v>
      </c>
      <c r="L14" s="2">
        <f>SUM($F3:L3)</f>
        <v>330</v>
      </c>
      <c r="M14" s="2">
        <f>SUM($F3:M3)</f>
        <v>378</v>
      </c>
      <c r="N14" s="2">
        <f>SUM($F3:N3)</f>
        <v>418</v>
      </c>
      <c r="O14" s="2">
        <f>SUM($F3:O3)</f>
        <v>465</v>
      </c>
      <c r="P14" s="2">
        <f>SUM($F3:P3)</f>
        <v>507</v>
      </c>
      <c r="Q14" s="2">
        <f>SUM($F3:Q3)</f>
        <v>551</v>
      </c>
      <c r="R14" s="2">
        <f>SUM($F3:R3)</f>
        <v>610</v>
      </c>
    </row>
    <row r="15" spans="1:32">
      <c r="A15" s="5" t="s">
        <v>6</v>
      </c>
      <c r="B15" s="4" t="s">
        <v>16</v>
      </c>
      <c r="D15" s="2"/>
      <c r="F15" s="2">
        <f>SUM($F4:F4)</f>
        <v>42</v>
      </c>
      <c r="G15" s="2">
        <f>SUM($F4:G4)</f>
        <v>90</v>
      </c>
      <c r="H15" s="2">
        <f>SUM($F4:H4)</f>
        <v>134</v>
      </c>
      <c r="I15" s="2">
        <f>SUM($F4:I4)</f>
        <v>181</v>
      </c>
      <c r="J15" s="2">
        <f>SUM($F4:J4)</f>
        <v>223</v>
      </c>
      <c r="K15" s="2">
        <f>SUM($F4:K4)</f>
        <v>253</v>
      </c>
      <c r="L15" s="2">
        <f>SUM($F4:L4)</f>
        <v>300</v>
      </c>
      <c r="M15" s="2">
        <f>SUM($F4:M4)</f>
        <v>336</v>
      </c>
      <c r="N15" s="2">
        <f>SUM($F4:N4)</f>
        <v>356</v>
      </c>
      <c r="O15" s="2">
        <f>SUM($F4:O4)</f>
        <v>403</v>
      </c>
      <c r="P15" s="2">
        <f>SUM($F4:P4)</f>
        <v>448</v>
      </c>
      <c r="Q15" s="2">
        <f>SUM($F4:Q4)</f>
        <v>491</v>
      </c>
      <c r="R15" s="2">
        <f>SUM($F4:R4)</f>
        <v>530</v>
      </c>
    </row>
    <row r="16" spans="1:32">
      <c r="A16" s="5" t="s">
        <v>17</v>
      </c>
      <c r="B16" s="4" t="s">
        <v>18</v>
      </c>
      <c r="D16" s="2"/>
      <c r="F16" s="2">
        <f>SUM($F5:F5)</f>
        <v>67</v>
      </c>
      <c r="G16" s="2">
        <f>SUM($F5:G5)</f>
        <v>106</v>
      </c>
      <c r="H16" s="2">
        <f>SUM($F5:H5)</f>
        <v>162</v>
      </c>
      <c r="I16" s="2">
        <f>SUM($F5:I5)</f>
        <v>210</v>
      </c>
      <c r="J16" s="2">
        <f>SUM($F5:J5)</f>
        <v>231</v>
      </c>
      <c r="K16" s="2">
        <f>SUM($F5:K5)</f>
        <v>271</v>
      </c>
      <c r="L16" s="2">
        <f>SUM($F5:L5)</f>
        <v>311</v>
      </c>
      <c r="M16" s="2">
        <f>SUM($F5:M5)</f>
        <v>338</v>
      </c>
      <c r="N16" s="2">
        <f>SUM($F5:N5)</f>
        <v>359</v>
      </c>
      <c r="O16" s="2">
        <f>SUM($F5:O5)</f>
        <v>380</v>
      </c>
      <c r="P16" s="2">
        <f>SUM($F5:P5)</f>
        <v>401</v>
      </c>
      <c r="Q16" s="2">
        <f>SUM($F5:Q5)</f>
        <v>437</v>
      </c>
      <c r="R16" s="2">
        <f>SUM($F5:R5)</f>
        <v>465</v>
      </c>
    </row>
    <row r="17" spans="1:18">
      <c r="A17" s="5" t="s">
        <v>19</v>
      </c>
      <c r="B17" s="6" t="s">
        <v>20</v>
      </c>
      <c r="D17" s="2"/>
      <c r="F17" s="2">
        <f>SUM($F6:F6)</f>
        <v>25</v>
      </c>
      <c r="G17" s="2">
        <f>SUM($F6:G6)</f>
        <v>57</v>
      </c>
      <c r="H17" s="2">
        <f>SUM($F6:H6)</f>
        <v>107</v>
      </c>
      <c r="I17" s="2">
        <f>SUM($F6:I6)</f>
        <v>136</v>
      </c>
      <c r="J17" s="2">
        <f>SUM($F6:J6)</f>
        <v>164</v>
      </c>
      <c r="K17" s="2">
        <f>SUM($F6:K6)</f>
        <v>198</v>
      </c>
      <c r="L17" s="2">
        <f>SUM($F6:L6)</f>
        <v>237</v>
      </c>
      <c r="M17" s="2">
        <f>SUM($F6:M6)</f>
        <v>267</v>
      </c>
      <c r="N17" s="2">
        <f>SUM($F6:N6)</f>
        <v>286</v>
      </c>
      <c r="O17" s="2">
        <f>SUM($F6:O6)</f>
        <v>302</v>
      </c>
      <c r="P17" s="2">
        <f>SUM($F6:P6)</f>
        <v>337</v>
      </c>
      <c r="Q17" s="2">
        <f>SUM($F6:Q6)</f>
        <v>362</v>
      </c>
      <c r="R17" s="2">
        <f>SUM($F6:R6)</f>
        <v>408</v>
      </c>
    </row>
    <row r="18" spans="1:18">
      <c r="A18" s="7"/>
      <c r="D18" s="2"/>
      <c r="F18" s="2">
        <f>SUM($F7:F7)</f>
        <v>25</v>
      </c>
      <c r="G18" s="2">
        <f>SUM($F7:G7)</f>
        <v>55</v>
      </c>
      <c r="H18" s="2">
        <f>SUM($F7:H7)</f>
        <v>101</v>
      </c>
      <c r="I18" s="2">
        <f>SUM($F7:I7)</f>
        <v>139</v>
      </c>
      <c r="J18" s="2">
        <f>SUM($F7:J7)</f>
        <v>181</v>
      </c>
      <c r="K18" s="2">
        <f>SUM($F7:K7)</f>
        <v>211</v>
      </c>
      <c r="L18" s="2">
        <f>SUM($F7:L7)</f>
        <v>249</v>
      </c>
      <c r="M18" s="2">
        <f>SUM($F7:M7)</f>
        <v>278</v>
      </c>
      <c r="N18" s="2">
        <f>SUM($F7:N7)</f>
        <v>301</v>
      </c>
      <c r="O18" s="2">
        <f>SUM($F7:O7)</f>
        <v>316</v>
      </c>
      <c r="P18" s="2">
        <f>SUM($F7:P7)</f>
        <v>336</v>
      </c>
      <c r="Q18" s="2">
        <f>SUM($F7:Q7)</f>
        <v>357</v>
      </c>
      <c r="R18" s="2">
        <f>SUM($F7:R7)</f>
        <v>357</v>
      </c>
    </row>
    <row r="19" spans="1:18">
      <c r="A19" s="7"/>
      <c r="B19" s="4" t="s">
        <v>21</v>
      </c>
      <c r="D19" s="2"/>
      <c r="F19" s="2">
        <f>SUM($F8:F8)</f>
        <v>27</v>
      </c>
      <c r="G19" s="2">
        <f>SUM($F8:G8)</f>
        <v>75</v>
      </c>
      <c r="H19" s="2">
        <f>SUM($F8:H8)</f>
        <v>114</v>
      </c>
      <c r="I19" s="2">
        <f>SUM($F8:I8)</f>
        <v>154</v>
      </c>
      <c r="J19" s="2">
        <f>SUM($F8:J8)</f>
        <v>175</v>
      </c>
      <c r="K19" s="2">
        <f>SUM($F8:K8)</f>
        <v>190</v>
      </c>
      <c r="L19" s="2">
        <f>SUM($F8:L8)</f>
        <v>224</v>
      </c>
      <c r="M19" s="2">
        <f>SUM($F8:M8)</f>
        <v>241</v>
      </c>
      <c r="N19" s="2">
        <f>SUM($F8:N8)</f>
        <v>255</v>
      </c>
      <c r="O19" s="2">
        <f>SUM($F8:O8)</f>
        <v>267</v>
      </c>
      <c r="P19" s="2">
        <f>SUM($F8:P8)</f>
        <v>284</v>
      </c>
      <c r="Q19" s="2">
        <f>SUM($F8:Q8)</f>
        <v>289</v>
      </c>
      <c r="R19" s="2">
        <f>SUM($F8:R8)</f>
        <v>315</v>
      </c>
    </row>
    <row r="20" spans="1:18">
      <c r="F20" s="2">
        <f>SUM($F9:F9)</f>
        <v>14</v>
      </c>
      <c r="G20" s="2">
        <f>SUM($F9:G9)</f>
        <v>32</v>
      </c>
      <c r="H20" s="2">
        <f>SUM($F9:H9)</f>
        <v>45</v>
      </c>
      <c r="I20" s="2">
        <f>SUM($F9:I9)</f>
        <v>68</v>
      </c>
      <c r="J20" s="2">
        <f>SUM($F9:J9)</f>
        <v>73</v>
      </c>
      <c r="K20" s="2">
        <f>SUM($F9:K9)</f>
        <v>83</v>
      </c>
      <c r="L20" s="2">
        <f>SUM($F9:L9)</f>
        <v>99</v>
      </c>
      <c r="M20" s="2">
        <f>SUM($F9:M9)</f>
        <v>116</v>
      </c>
      <c r="N20" s="2">
        <f>SUM($F9:N9)</f>
        <v>118</v>
      </c>
      <c r="O20" s="2">
        <f>SUM($F9:O9)</f>
        <v>137</v>
      </c>
      <c r="P20" s="2">
        <f>SUM($F9:P9)</f>
        <v>142</v>
      </c>
      <c r="Q20" s="2">
        <f>SUM($F9:Q9)</f>
        <v>164</v>
      </c>
      <c r="R20" s="2">
        <f>SUM($F9:R9)</f>
        <v>164</v>
      </c>
    </row>
    <row r="21" spans="1:18">
      <c r="F21" s="2">
        <f t="shared" ref="F21:R21" si="5">MAX(F14:F20)</f>
        <v>67</v>
      </c>
      <c r="G21" s="2">
        <f t="shared" si="5"/>
        <v>106</v>
      </c>
      <c r="H21" s="2">
        <f t="shared" si="5"/>
        <v>162</v>
      </c>
      <c r="I21" s="2">
        <f t="shared" si="5"/>
        <v>210</v>
      </c>
      <c r="J21" s="2">
        <f t="shared" si="5"/>
        <v>240</v>
      </c>
      <c r="K21" s="2">
        <f t="shared" si="5"/>
        <v>290</v>
      </c>
      <c r="L21" s="2">
        <f t="shared" si="5"/>
        <v>330</v>
      </c>
      <c r="M21" s="2">
        <f t="shared" si="5"/>
        <v>378</v>
      </c>
      <c r="N21" s="2">
        <f t="shared" si="5"/>
        <v>418</v>
      </c>
      <c r="O21" s="2">
        <f t="shared" si="5"/>
        <v>465</v>
      </c>
      <c r="P21" s="2">
        <f t="shared" si="5"/>
        <v>507</v>
      </c>
      <c r="Q21" s="2">
        <f t="shared" si="5"/>
        <v>551</v>
      </c>
      <c r="R21" s="2">
        <f t="shared" si="5"/>
        <v>610</v>
      </c>
    </row>
    <row r="23" spans="1:18">
      <c r="E23" s="1" t="str">
        <f t="shared" ref="E23:E29" si="6">B3</f>
        <v>Paweł Kikel</v>
      </c>
      <c r="F23" s="8">
        <f t="shared" ref="F23:R23" si="7">F14/F$21</f>
        <v>0.61194029850746268</v>
      </c>
      <c r="G23" s="8">
        <f t="shared" si="7"/>
        <v>0.87735849056603776</v>
      </c>
      <c r="H23" s="8">
        <f t="shared" si="7"/>
        <v>0.90123456790123457</v>
      </c>
      <c r="I23" s="8">
        <f t="shared" si="7"/>
        <v>0.93809523809523809</v>
      </c>
      <c r="J23" s="8">
        <f t="shared" si="7"/>
        <v>1</v>
      </c>
      <c r="K23" s="8">
        <f t="shared" si="7"/>
        <v>1</v>
      </c>
      <c r="L23" s="8">
        <f t="shared" si="7"/>
        <v>1</v>
      </c>
      <c r="M23" s="8">
        <f t="shared" si="7"/>
        <v>1</v>
      </c>
      <c r="N23" s="8">
        <f t="shared" si="7"/>
        <v>1</v>
      </c>
      <c r="O23" s="8">
        <f t="shared" si="7"/>
        <v>1</v>
      </c>
      <c r="P23" s="8">
        <f t="shared" si="7"/>
        <v>1</v>
      </c>
      <c r="Q23" s="8">
        <f t="shared" si="7"/>
        <v>1</v>
      </c>
      <c r="R23" s="8">
        <f t="shared" si="7"/>
        <v>1</v>
      </c>
    </row>
    <row r="24" spans="1:18">
      <c r="E24" s="1" t="str">
        <f t="shared" si="6"/>
        <v>Krzysztof "FAZIK" Brzeziński</v>
      </c>
      <c r="F24" s="8">
        <f t="shared" ref="F24:R24" si="8">F15/F$21</f>
        <v>0.62686567164179108</v>
      </c>
      <c r="G24" s="8">
        <f t="shared" si="8"/>
        <v>0.84905660377358494</v>
      </c>
      <c r="H24" s="8">
        <f t="shared" si="8"/>
        <v>0.8271604938271605</v>
      </c>
      <c r="I24" s="8">
        <f t="shared" si="8"/>
        <v>0.86190476190476195</v>
      </c>
      <c r="J24" s="8">
        <f t="shared" si="8"/>
        <v>0.9291666666666667</v>
      </c>
      <c r="K24" s="8">
        <f t="shared" si="8"/>
        <v>0.87241379310344824</v>
      </c>
      <c r="L24" s="8">
        <f t="shared" si="8"/>
        <v>0.90909090909090906</v>
      </c>
      <c r="M24" s="8">
        <f t="shared" si="8"/>
        <v>0.88888888888888884</v>
      </c>
      <c r="N24" s="8">
        <f t="shared" si="8"/>
        <v>0.85167464114832536</v>
      </c>
      <c r="O24" s="8">
        <f t="shared" si="8"/>
        <v>0.8666666666666667</v>
      </c>
      <c r="P24" s="8">
        <f t="shared" si="8"/>
        <v>0.88362919132149897</v>
      </c>
      <c r="Q24" s="8">
        <f t="shared" si="8"/>
        <v>0.89110707803992739</v>
      </c>
      <c r="R24" s="8">
        <f t="shared" si="8"/>
        <v>0.86885245901639341</v>
      </c>
    </row>
    <row r="25" spans="1:18">
      <c r="E25" s="1" t="str">
        <f t="shared" si="6"/>
        <v>Mateusz Jezierski</v>
      </c>
      <c r="F25" s="8">
        <f t="shared" ref="F25:R25" si="9">F16/F$21</f>
        <v>1</v>
      </c>
      <c r="G25" s="8">
        <f t="shared" si="9"/>
        <v>1</v>
      </c>
      <c r="H25" s="8">
        <f t="shared" si="9"/>
        <v>1</v>
      </c>
      <c r="I25" s="8">
        <f t="shared" si="9"/>
        <v>1</v>
      </c>
      <c r="J25" s="8">
        <f t="shared" si="9"/>
        <v>0.96250000000000002</v>
      </c>
      <c r="K25" s="8">
        <f t="shared" si="9"/>
        <v>0.93448275862068964</v>
      </c>
      <c r="L25" s="8">
        <f t="shared" si="9"/>
        <v>0.94242424242424239</v>
      </c>
      <c r="M25" s="8">
        <f t="shared" si="9"/>
        <v>0.89417989417989419</v>
      </c>
      <c r="N25" s="8">
        <f t="shared" si="9"/>
        <v>0.85885167464114831</v>
      </c>
      <c r="O25" s="8">
        <f t="shared" si="9"/>
        <v>0.81720430107526887</v>
      </c>
      <c r="P25" s="8">
        <f t="shared" si="9"/>
        <v>0.79092702169625251</v>
      </c>
      <c r="Q25" s="8">
        <f t="shared" si="9"/>
        <v>0.7931034482758621</v>
      </c>
      <c r="R25" s="8">
        <f t="shared" si="9"/>
        <v>0.76229508196721307</v>
      </c>
    </row>
    <row r="26" spans="1:18">
      <c r="E26" s="1" t="str">
        <f t="shared" si="6"/>
        <v>Robert "Gata" Piechota</v>
      </c>
      <c r="F26" s="8">
        <f t="shared" ref="F26:R26" si="10">F17/F$21</f>
        <v>0.37313432835820898</v>
      </c>
      <c r="G26" s="8">
        <f t="shared" si="10"/>
        <v>0.53773584905660377</v>
      </c>
      <c r="H26" s="8">
        <f t="shared" si="10"/>
        <v>0.66049382716049387</v>
      </c>
      <c r="I26" s="8">
        <f t="shared" si="10"/>
        <v>0.64761904761904765</v>
      </c>
      <c r="J26" s="8">
        <f t="shared" si="10"/>
        <v>0.68333333333333335</v>
      </c>
      <c r="K26" s="8">
        <f t="shared" si="10"/>
        <v>0.6827586206896552</v>
      </c>
      <c r="L26" s="8">
        <f t="shared" si="10"/>
        <v>0.71818181818181814</v>
      </c>
      <c r="M26" s="8">
        <f t="shared" si="10"/>
        <v>0.70634920634920639</v>
      </c>
      <c r="N26" s="8">
        <f t="shared" si="10"/>
        <v>0.68421052631578949</v>
      </c>
      <c r="O26" s="8">
        <f t="shared" si="10"/>
        <v>0.64946236559139781</v>
      </c>
      <c r="P26" s="8">
        <f t="shared" si="10"/>
        <v>0.66469428007889542</v>
      </c>
      <c r="Q26" s="8">
        <f t="shared" si="10"/>
        <v>0.65698729582577131</v>
      </c>
      <c r="R26" s="8">
        <f t="shared" si="10"/>
        <v>0.66885245901639345</v>
      </c>
    </row>
    <row r="27" spans="1:18">
      <c r="E27" s="1" t="str">
        <f t="shared" si="6"/>
        <v>Dorota Janiszewska</v>
      </c>
      <c r="F27" s="8">
        <f t="shared" ref="F27:R27" si="11">F18/F$21</f>
        <v>0.37313432835820898</v>
      </c>
      <c r="G27" s="8">
        <f t="shared" si="11"/>
        <v>0.51886792452830188</v>
      </c>
      <c r="H27" s="8">
        <f t="shared" si="11"/>
        <v>0.62345679012345678</v>
      </c>
      <c r="I27" s="8">
        <f t="shared" si="11"/>
        <v>0.66190476190476188</v>
      </c>
      <c r="J27" s="8">
        <f t="shared" si="11"/>
        <v>0.75416666666666665</v>
      </c>
      <c r="K27" s="8">
        <f t="shared" si="11"/>
        <v>0.72758620689655173</v>
      </c>
      <c r="L27" s="8">
        <f t="shared" si="11"/>
        <v>0.75454545454545452</v>
      </c>
      <c r="M27" s="8">
        <f t="shared" si="11"/>
        <v>0.73544973544973546</v>
      </c>
      <c r="N27" s="8">
        <f t="shared" si="11"/>
        <v>0.72009569377990434</v>
      </c>
      <c r="O27" s="8">
        <f t="shared" si="11"/>
        <v>0.67956989247311828</v>
      </c>
      <c r="P27" s="8">
        <f t="shared" si="11"/>
        <v>0.66272189349112431</v>
      </c>
      <c r="Q27" s="8">
        <f t="shared" si="11"/>
        <v>0.64791288566243199</v>
      </c>
      <c r="R27" s="8">
        <f t="shared" si="11"/>
        <v>0.58524590163934431</v>
      </c>
    </row>
    <row r="28" spans="1:18">
      <c r="E28" s="1" t="str">
        <f t="shared" si="6"/>
        <v>Kostiantyn Fedotov</v>
      </c>
      <c r="F28" s="8">
        <f t="shared" ref="F28:R28" si="12">F19/F$21</f>
        <v>0.40298507462686567</v>
      </c>
      <c r="G28" s="8">
        <f t="shared" si="12"/>
        <v>0.70754716981132071</v>
      </c>
      <c r="H28" s="8">
        <f t="shared" si="12"/>
        <v>0.70370370370370372</v>
      </c>
      <c r="I28" s="8">
        <f t="shared" si="12"/>
        <v>0.73333333333333328</v>
      </c>
      <c r="J28" s="8">
        <f t="shared" si="12"/>
        <v>0.72916666666666663</v>
      </c>
      <c r="K28" s="8">
        <f t="shared" si="12"/>
        <v>0.65517241379310343</v>
      </c>
      <c r="L28" s="8">
        <f t="shared" si="12"/>
        <v>0.67878787878787883</v>
      </c>
      <c r="M28" s="8">
        <f t="shared" si="12"/>
        <v>0.63756613756613756</v>
      </c>
      <c r="N28" s="8">
        <f t="shared" si="12"/>
        <v>0.61004784688995217</v>
      </c>
      <c r="O28" s="8">
        <f t="shared" si="12"/>
        <v>0.5741935483870968</v>
      </c>
      <c r="P28" s="8">
        <f t="shared" si="12"/>
        <v>0.56015779092702167</v>
      </c>
      <c r="Q28" s="8">
        <f t="shared" si="12"/>
        <v>0.5245009074410163</v>
      </c>
      <c r="R28" s="8">
        <f t="shared" si="12"/>
        <v>0.51639344262295084</v>
      </c>
    </row>
    <row r="29" spans="1:18">
      <c r="E29" s="1" t="str">
        <f t="shared" si="6"/>
        <v>Marek Czerski</v>
      </c>
      <c r="F29" s="8">
        <f t="shared" ref="F29:R29" si="13">F20/F$21</f>
        <v>0.20895522388059701</v>
      </c>
      <c r="G29" s="8">
        <f t="shared" si="13"/>
        <v>0.30188679245283018</v>
      </c>
      <c r="H29" s="8">
        <f t="shared" si="13"/>
        <v>0.27777777777777779</v>
      </c>
      <c r="I29" s="8">
        <f t="shared" si="13"/>
        <v>0.32380952380952382</v>
      </c>
      <c r="J29" s="8">
        <f t="shared" si="13"/>
        <v>0.30416666666666664</v>
      </c>
      <c r="K29" s="8">
        <f t="shared" si="13"/>
        <v>0.28620689655172415</v>
      </c>
      <c r="L29" s="8">
        <f t="shared" si="13"/>
        <v>0.3</v>
      </c>
      <c r="M29" s="8">
        <f t="shared" si="13"/>
        <v>0.30687830687830686</v>
      </c>
      <c r="N29" s="8">
        <f t="shared" si="13"/>
        <v>0.28229665071770332</v>
      </c>
      <c r="O29" s="8">
        <f t="shared" si="13"/>
        <v>0.29462365591397849</v>
      </c>
      <c r="P29" s="8">
        <f t="shared" si="13"/>
        <v>0.28007889546351084</v>
      </c>
      <c r="Q29" s="8">
        <f t="shared" si="13"/>
        <v>0.29764065335753176</v>
      </c>
      <c r="R29" s="8">
        <f t="shared" si="13"/>
        <v>0.26885245901639343</v>
      </c>
    </row>
    <row r="35" spans="1:19">
      <c r="B35" t="s">
        <v>60</v>
      </c>
    </row>
    <row r="36" spans="1:19">
      <c r="S36" t="s">
        <v>59</v>
      </c>
    </row>
    <row r="37" spans="1:19">
      <c r="A37" s="132"/>
      <c r="B37" s="132" t="s">
        <v>1</v>
      </c>
      <c r="C37" s="132" t="s">
        <v>2</v>
      </c>
      <c r="D37" s="133" t="s">
        <v>3</v>
      </c>
      <c r="E37" s="135" t="s">
        <v>4</v>
      </c>
      <c r="F37" s="131">
        <v>1</v>
      </c>
      <c r="G37" s="131">
        <v>2</v>
      </c>
      <c r="H37" s="131">
        <v>3</v>
      </c>
      <c r="I37" s="131">
        <v>4</v>
      </c>
      <c r="J37" s="131">
        <v>5</v>
      </c>
      <c r="K37" s="131">
        <v>6</v>
      </c>
      <c r="L37" s="131">
        <v>7</v>
      </c>
      <c r="M37" s="131">
        <v>8</v>
      </c>
      <c r="N37" s="131">
        <v>9</v>
      </c>
      <c r="O37" s="131">
        <v>10</v>
      </c>
      <c r="P37" s="131">
        <v>11</v>
      </c>
      <c r="Q37" s="131">
        <v>12</v>
      </c>
    </row>
    <row r="38" spans="1:19">
      <c r="A38" s="132"/>
      <c r="B38" s="132"/>
      <c r="C38" s="132"/>
      <c r="D38" s="134"/>
      <c r="E38" s="135"/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1"/>
      <c r="Q38" s="131"/>
    </row>
    <row r="39" spans="1:19">
      <c r="A39" s="9"/>
      <c r="B39" s="15" t="s">
        <v>32</v>
      </c>
      <c r="C39" s="10" t="s">
        <v>5</v>
      </c>
      <c r="D39" s="16" t="s">
        <v>6</v>
      </c>
      <c r="E39" s="13">
        <f t="shared" ref="E39:E45" si="14">SUM(F39:Q39)</f>
        <v>81</v>
      </c>
      <c r="F39" s="17">
        <v>6</v>
      </c>
      <c r="G39" s="17">
        <v>6</v>
      </c>
      <c r="H39" s="17">
        <v>6</v>
      </c>
      <c r="I39" s="17">
        <v>7</v>
      </c>
      <c r="J39" s="17">
        <v>7</v>
      </c>
      <c r="K39" s="17">
        <v>7</v>
      </c>
      <c r="L39" s="17">
        <v>7</v>
      </c>
      <c r="M39" s="17">
        <v>7</v>
      </c>
      <c r="N39" s="17">
        <v>7</v>
      </c>
      <c r="O39" s="17">
        <v>7</v>
      </c>
      <c r="P39" s="17">
        <v>7</v>
      </c>
      <c r="Q39" s="17">
        <v>7</v>
      </c>
      <c r="S39">
        <f>E3/E39</f>
        <v>7.5308641975308639</v>
      </c>
    </row>
    <row r="40" spans="1:19">
      <c r="A40" s="9"/>
      <c r="B40" s="11" t="s">
        <v>7</v>
      </c>
      <c r="C40" s="10" t="s">
        <v>5</v>
      </c>
      <c r="D40" s="16" t="s">
        <v>6</v>
      </c>
      <c r="E40" s="13">
        <f t="shared" si="14"/>
        <v>84</v>
      </c>
      <c r="F40" s="18">
        <v>7</v>
      </c>
      <c r="G40" s="18">
        <v>7</v>
      </c>
      <c r="H40" s="18">
        <v>7</v>
      </c>
      <c r="I40" s="18">
        <v>8</v>
      </c>
      <c r="J40" s="14">
        <v>7</v>
      </c>
      <c r="K40" s="14">
        <v>7</v>
      </c>
      <c r="L40" s="14">
        <v>7</v>
      </c>
      <c r="M40" s="14">
        <v>7</v>
      </c>
      <c r="N40" s="14">
        <v>6</v>
      </c>
      <c r="O40" s="14">
        <v>7</v>
      </c>
      <c r="P40" s="14">
        <v>7</v>
      </c>
      <c r="Q40" s="14">
        <v>7</v>
      </c>
      <c r="S40">
        <f t="shared" ref="S40:S45" si="15">E4/E40</f>
        <v>6.3095238095238093</v>
      </c>
    </row>
    <row r="41" spans="1:19">
      <c r="A41" s="9"/>
      <c r="B41" s="11" t="s">
        <v>46</v>
      </c>
      <c r="C41" s="10" t="s">
        <v>5</v>
      </c>
      <c r="D41" s="16" t="s">
        <v>9</v>
      </c>
      <c r="E41" s="13">
        <f t="shared" si="14"/>
        <v>108</v>
      </c>
      <c r="F41" s="17">
        <v>9</v>
      </c>
      <c r="G41" s="17">
        <v>9</v>
      </c>
      <c r="H41" s="17">
        <v>9</v>
      </c>
      <c r="I41" s="17">
        <v>9</v>
      </c>
      <c r="J41" s="17">
        <v>9</v>
      </c>
      <c r="K41" s="17">
        <v>9</v>
      </c>
      <c r="L41" s="17">
        <v>9</v>
      </c>
      <c r="M41" s="17">
        <v>9</v>
      </c>
      <c r="N41" s="17">
        <v>9</v>
      </c>
      <c r="O41" s="17">
        <v>9</v>
      </c>
      <c r="P41" s="17">
        <v>9</v>
      </c>
      <c r="Q41" s="17">
        <v>9</v>
      </c>
      <c r="S41">
        <f t="shared" si="15"/>
        <v>4.3055555555555554</v>
      </c>
    </row>
    <row r="42" spans="1:19">
      <c r="A42" s="9"/>
      <c r="B42" s="24" t="s">
        <v>10</v>
      </c>
      <c r="C42" s="25" t="s">
        <v>5</v>
      </c>
      <c r="D42" s="25" t="s">
        <v>9</v>
      </c>
      <c r="E42" s="13">
        <f t="shared" si="14"/>
        <v>94</v>
      </c>
      <c r="F42" s="14">
        <v>8</v>
      </c>
      <c r="G42" s="14">
        <v>8</v>
      </c>
      <c r="H42" s="14">
        <v>8</v>
      </c>
      <c r="I42" s="14">
        <v>8</v>
      </c>
      <c r="J42" s="14">
        <v>7</v>
      </c>
      <c r="K42" s="14">
        <v>8</v>
      </c>
      <c r="L42" s="14">
        <v>9</v>
      </c>
      <c r="M42" s="14">
        <v>7</v>
      </c>
      <c r="N42" s="14">
        <v>7</v>
      </c>
      <c r="O42" s="14">
        <v>8</v>
      </c>
      <c r="P42" s="14">
        <v>8</v>
      </c>
      <c r="Q42" s="14">
        <v>8</v>
      </c>
      <c r="S42">
        <f t="shared" si="15"/>
        <v>4.3404255319148932</v>
      </c>
    </row>
    <row r="43" spans="1:19">
      <c r="A43" s="9"/>
      <c r="B43" s="11" t="s">
        <v>23</v>
      </c>
      <c r="C43" s="12" t="s">
        <v>5</v>
      </c>
      <c r="D43" s="12" t="s">
        <v>8</v>
      </c>
      <c r="E43" s="13">
        <f t="shared" si="14"/>
        <v>81</v>
      </c>
      <c r="F43" s="17">
        <v>6</v>
      </c>
      <c r="G43" s="17">
        <v>7</v>
      </c>
      <c r="H43" s="17">
        <v>7</v>
      </c>
      <c r="I43" s="17">
        <v>7</v>
      </c>
      <c r="J43" s="17">
        <v>7</v>
      </c>
      <c r="K43" s="17">
        <v>7</v>
      </c>
      <c r="L43" s="17">
        <v>7</v>
      </c>
      <c r="M43" s="17">
        <v>7</v>
      </c>
      <c r="N43" s="17">
        <v>6</v>
      </c>
      <c r="O43" s="17">
        <v>7</v>
      </c>
      <c r="P43" s="17">
        <v>7</v>
      </c>
      <c r="Q43" s="17">
        <v>6</v>
      </c>
      <c r="S43">
        <f t="shared" si="15"/>
        <v>4.4074074074074074</v>
      </c>
    </row>
    <row r="44" spans="1:19">
      <c r="A44" s="9"/>
      <c r="B44" s="11" t="s">
        <v>31</v>
      </c>
      <c r="C44" s="12" t="s">
        <v>5</v>
      </c>
      <c r="D44" s="12" t="s">
        <v>9</v>
      </c>
      <c r="E44" s="13">
        <f t="shared" si="14"/>
        <v>76</v>
      </c>
      <c r="F44" s="18">
        <v>7</v>
      </c>
      <c r="G44" s="18">
        <v>7</v>
      </c>
      <c r="H44" s="18">
        <v>7</v>
      </c>
      <c r="I44" s="18">
        <v>7</v>
      </c>
      <c r="J44" s="18">
        <v>6</v>
      </c>
      <c r="K44" s="18">
        <v>6</v>
      </c>
      <c r="L44" s="18">
        <v>6</v>
      </c>
      <c r="M44" s="18">
        <v>6</v>
      </c>
      <c r="N44" s="18">
        <v>6</v>
      </c>
      <c r="O44" s="18">
        <v>6</v>
      </c>
      <c r="P44" s="18">
        <v>6</v>
      </c>
      <c r="Q44" s="18">
        <v>6</v>
      </c>
      <c r="S44">
        <f t="shared" si="15"/>
        <v>4.1447368421052628</v>
      </c>
    </row>
    <row r="45" spans="1:19">
      <c r="A45" s="9"/>
      <c r="B45" s="11" t="s">
        <v>45</v>
      </c>
      <c r="C45" s="12" t="s">
        <v>5</v>
      </c>
      <c r="D45" s="12" t="s">
        <v>6</v>
      </c>
      <c r="E45" s="13">
        <f t="shared" si="14"/>
        <v>69</v>
      </c>
      <c r="F45" s="17">
        <v>5</v>
      </c>
      <c r="G45" s="17">
        <v>5</v>
      </c>
      <c r="H45" s="17">
        <v>6</v>
      </c>
      <c r="I45" s="17">
        <v>6</v>
      </c>
      <c r="J45" s="17">
        <v>6</v>
      </c>
      <c r="K45" s="17">
        <v>6</v>
      </c>
      <c r="L45" s="17">
        <v>6</v>
      </c>
      <c r="M45" s="17">
        <v>6</v>
      </c>
      <c r="N45" s="17">
        <v>6</v>
      </c>
      <c r="O45" s="17">
        <v>6</v>
      </c>
      <c r="P45" s="17">
        <v>5</v>
      </c>
      <c r="Q45" s="17">
        <v>6</v>
      </c>
      <c r="S45">
        <f t="shared" si="15"/>
        <v>2.3768115942028984</v>
      </c>
    </row>
    <row r="47" spans="1:19">
      <c r="B47" t="s">
        <v>57</v>
      </c>
    </row>
    <row r="49" spans="1:27">
      <c r="A49" s="132" t="s">
        <v>0</v>
      </c>
      <c r="B49" s="132" t="s">
        <v>1</v>
      </c>
      <c r="C49" s="132" t="s">
        <v>2</v>
      </c>
      <c r="D49" s="133" t="s">
        <v>3</v>
      </c>
      <c r="E49" s="135" t="s">
        <v>4</v>
      </c>
      <c r="F49" s="131">
        <v>1</v>
      </c>
      <c r="G49" s="131">
        <v>2</v>
      </c>
      <c r="H49" s="131">
        <v>3</v>
      </c>
      <c r="I49" s="131">
        <v>4</v>
      </c>
      <c r="J49" s="131">
        <v>5</v>
      </c>
      <c r="K49" s="131">
        <v>6</v>
      </c>
      <c r="L49" s="131">
        <v>7</v>
      </c>
      <c r="M49" s="131">
        <v>8</v>
      </c>
      <c r="N49" s="131">
        <v>9</v>
      </c>
      <c r="O49" s="131">
        <v>10</v>
      </c>
      <c r="P49" s="131">
        <v>11</v>
      </c>
      <c r="Q49" s="131">
        <v>12</v>
      </c>
      <c r="R49" s="131">
        <v>13</v>
      </c>
      <c r="S49" s="131">
        <v>7</v>
      </c>
      <c r="T49" s="131">
        <v>6</v>
      </c>
      <c r="U49" s="131">
        <v>5</v>
      </c>
      <c r="V49" s="131">
        <v>4</v>
      </c>
      <c r="W49" s="131">
        <v>3</v>
      </c>
      <c r="X49" s="131">
        <v>2</v>
      </c>
      <c r="Y49" s="131">
        <v>1</v>
      </c>
      <c r="AA49" t="s">
        <v>58</v>
      </c>
    </row>
    <row r="50" spans="1:27">
      <c r="A50" s="132"/>
      <c r="B50" s="132"/>
      <c r="C50" s="132"/>
      <c r="D50" s="134"/>
      <c r="E50" s="135"/>
      <c r="F50" s="131"/>
      <c r="G50" s="131"/>
      <c r="H50" s="131"/>
      <c r="I50" s="131"/>
      <c r="J50" s="131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</row>
    <row r="51" spans="1:27">
      <c r="A51" s="9">
        <v>1</v>
      </c>
      <c r="B51" s="11" t="s">
        <v>7</v>
      </c>
      <c r="C51" s="10" t="s">
        <v>5</v>
      </c>
      <c r="D51" s="16" t="s">
        <v>6</v>
      </c>
      <c r="E51" s="13">
        <f>SUM(F51:Y51)</f>
        <v>5351</v>
      </c>
      <c r="F51" s="17">
        <v>185</v>
      </c>
      <c r="G51" s="17">
        <v>193</v>
      </c>
      <c r="H51" s="17">
        <v>222</v>
      </c>
      <c r="I51" s="17">
        <v>225</v>
      </c>
      <c r="J51" s="17">
        <v>232</v>
      </c>
      <c r="K51" s="17">
        <v>244</v>
      </c>
      <c r="L51" s="17">
        <v>250</v>
      </c>
      <c r="M51" s="17">
        <v>278</v>
      </c>
      <c r="N51" s="17">
        <v>296</v>
      </c>
      <c r="O51" s="17">
        <v>296</v>
      </c>
      <c r="P51" s="17">
        <v>300</v>
      </c>
      <c r="Q51" s="17">
        <v>304</v>
      </c>
      <c r="R51" s="17">
        <v>315</v>
      </c>
      <c r="S51" s="17">
        <v>321</v>
      </c>
      <c r="T51" s="17">
        <v>322</v>
      </c>
      <c r="U51" s="17">
        <v>322</v>
      </c>
      <c r="V51" s="17">
        <v>322</v>
      </c>
      <c r="W51" s="17">
        <v>362</v>
      </c>
      <c r="X51" s="17">
        <v>362</v>
      </c>
      <c r="Y51" s="17"/>
      <c r="AA51">
        <f>E51/19</f>
        <v>281.63157894736844</v>
      </c>
    </row>
    <row r="52" spans="1:27">
      <c r="A52" s="9">
        <v>2</v>
      </c>
      <c r="B52" s="15" t="s">
        <v>32</v>
      </c>
      <c r="C52" s="10" t="s">
        <v>5</v>
      </c>
      <c r="D52" s="16" t="s">
        <v>6</v>
      </c>
      <c r="E52" s="13">
        <f t="shared" ref="E52:E57" si="16">SUM(F52:Y52)</f>
        <v>5257</v>
      </c>
      <c r="F52" s="18">
        <v>180</v>
      </c>
      <c r="G52" s="18">
        <v>180</v>
      </c>
      <c r="H52" s="14">
        <v>182</v>
      </c>
      <c r="I52" s="14">
        <v>185</v>
      </c>
      <c r="J52" s="14">
        <v>190</v>
      </c>
      <c r="K52" s="14">
        <v>195</v>
      </c>
      <c r="L52" s="14">
        <v>205</v>
      </c>
      <c r="M52" s="14">
        <v>244</v>
      </c>
      <c r="N52" s="14">
        <v>244</v>
      </c>
      <c r="O52" s="14">
        <v>250</v>
      </c>
      <c r="P52" s="14">
        <v>250</v>
      </c>
      <c r="Q52" s="14">
        <v>250</v>
      </c>
      <c r="R52" s="14">
        <v>265</v>
      </c>
      <c r="S52" s="14">
        <v>300</v>
      </c>
      <c r="T52" s="14">
        <v>304</v>
      </c>
      <c r="U52" s="14">
        <v>354</v>
      </c>
      <c r="V52" s="18">
        <v>355</v>
      </c>
      <c r="W52" s="18">
        <v>355</v>
      </c>
      <c r="X52" s="14">
        <v>362</v>
      </c>
      <c r="Y52" s="14">
        <v>407</v>
      </c>
      <c r="AA52">
        <f>E52/20</f>
        <v>262.85000000000002</v>
      </c>
    </row>
    <row r="53" spans="1:27">
      <c r="A53" s="9">
        <v>3</v>
      </c>
      <c r="B53" s="11" t="s">
        <v>46</v>
      </c>
      <c r="C53" s="10" t="s">
        <v>5</v>
      </c>
      <c r="D53" s="16" t="s">
        <v>9</v>
      </c>
      <c r="E53" s="13">
        <f t="shared" si="16"/>
        <v>4686</v>
      </c>
      <c r="F53" s="17">
        <v>180</v>
      </c>
      <c r="G53" s="17">
        <v>180</v>
      </c>
      <c r="H53" s="17">
        <v>182</v>
      </c>
      <c r="I53" s="17">
        <v>190</v>
      </c>
      <c r="J53" s="17">
        <v>193</v>
      </c>
      <c r="K53" s="17">
        <v>196</v>
      </c>
      <c r="L53" s="17">
        <v>218</v>
      </c>
      <c r="M53" s="17">
        <v>220</v>
      </c>
      <c r="N53" s="17">
        <v>235</v>
      </c>
      <c r="O53" s="17">
        <v>250</v>
      </c>
      <c r="P53" s="17">
        <v>265</v>
      </c>
      <c r="Q53" s="17">
        <v>265</v>
      </c>
      <c r="R53" s="17">
        <v>296</v>
      </c>
      <c r="S53" s="17">
        <v>320</v>
      </c>
      <c r="T53" s="17">
        <v>320</v>
      </c>
      <c r="U53" s="17">
        <v>362</v>
      </c>
      <c r="V53" s="17">
        <v>407</v>
      </c>
      <c r="W53" s="17">
        <v>407</v>
      </c>
      <c r="X53" s="17"/>
      <c r="Y53" s="17"/>
      <c r="AA53">
        <f>E53/18</f>
        <v>260.33333333333331</v>
      </c>
    </row>
    <row r="54" spans="1:27">
      <c r="A54" s="9">
        <v>4</v>
      </c>
      <c r="B54" s="11" t="s">
        <v>23</v>
      </c>
      <c r="C54" s="12" t="s">
        <v>5</v>
      </c>
      <c r="D54" s="12" t="s">
        <v>8</v>
      </c>
      <c r="E54" s="13">
        <f t="shared" si="16"/>
        <v>4446</v>
      </c>
      <c r="F54" s="14">
        <v>193</v>
      </c>
      <c r="G54" s="14">
        <v>225</v>
      </c>
      <c r="H54" s="14">
        <v>250</v>
      </c>
      <c r="I54" s="14">
        <v>250</v>
      </c>
      <c r="J54" s="14">
        <v>250</v>
      </c>
      <c r="K54" s="14">
        <v>250</v>
      </c>
      <c r="L54" s="14">
        <v>250</v>
      </c>
      <c r="M54" s="14">
        <v>265</v>
      </c>
      <c r="N54" s="14">
        <v>265</v>
      </c>
      <c r="O54" s="14">
        <v>280</v>
      </c>
      <c r="P54" s="14">
        <v>300</v>
      </c>
      <c r="Q54" s="14">
        <v>304</v>
      </c>
      <c r="R54" s="14">
        <v>320</v>
      </c>
      <c r="S54" s="14">
        <v>320</v>
      </c>
      <c r="T54" s="14">
        <v>362</v>
      </c>
      <c r="U54" s="14">
        <v>362</v>
      </c>
      <c r="V54" s="14"/>
      <c r="W54" s="14"/>
      <c r="X54" s="14"/>
      <c r="Y54" s="14"/>
      <c r="AA54">
        <f>E54/16</f>
        <v>277.875</v>
      </c>
    </row>
    <row r="55" spans="1:27">
      <c r="A55" s="9">
        <v>5</v>
      </c>
      <c r="B55" s="24" t="s">
        <v>10</v>
      </c>
      <c r="C55" s="25" t="s">
        <v>5</v>
      </c>
      <c r="D55" s="25" t="s">
        <v>9</v>
      </c>
      <c r="E55" s="13">
        <f t="shared" si="16"/>
        <v>4298</v>
      </c>
      <c r="F55" s="17">
        <v>180</v>
      </c>
      <c r="G55" s="17">
        <v>182</v>
      </c>
      <c r="H55" s="17">
        <v>190</v>
      </c>
      <c r="I55" s="17">
        <v>195</v>
      </c>
      <c r="J55" s="17">
        <v>196</v>
      </c>
      <c r="K55" s="17">
        <v>205</v>
      </c>
      <c r="L55" s="17">
        <v>205</v>
      </c>
      <c r="M55" s="17">
        <v>250</v>
      </c>
      <c r="N55" s="17">
        <v>260</v>
      </c>
      <c r="O55" s="17">
        <v>260</v>
      </c>
      <c r="P55" s="17">
        <v>265</v>
      </c>
      <c r="Q55" s="17">
        <v>294</v>
      </c>
      <c r="R55" s="17">
        <v>300</v>
      </c>
      <c r="S55" s="17">
        <v>304</v>
      </c>
      <c r="T55" s="17">
        <v>320</v>
      </c>
      <c r="U55" s="17">
        <v>330</v>
      </c>
      <c r="V55" s="17">
        <v>362</v>
      </c>
      <c r="W55" s="17"/>
      <c r="X55" s="17"/>
      <c r="Y55" s="17"/>
      <c r="AA55">
        <f>E55/17</f>
        <v>252.8235294117647</v>
      </c>
    </row>
    <row r="56" spans="1:27">
      <c r="A56" s="9">
        <v>6</v>
      </c>
      <c r="B56" s="11" t="s">
        <v>31</v>
      </c>
      <c r="C56" s="12" t="s">
        <v>5</v>
      </c>
      <c r="D56" s="12" t="s">
        <v>9</v>
      </c>
      <c r="E56" s="13">
        <f t="shared" si="16"/>
        <v>4093</v>
      </c>
      <c r="F56" s="18">
        <v>200</v>
      </c>
      <c r="G56" s="18">
        <v>200</v>
      </c>
      <c r="H56" s="18">
        <v>200</v>
      </c>
      <c r="I56" s="18">
        <v>240</v>
      </c>
      <c r="J56" s="18">
        <v>250</v>
      </c>
      <c r="K56" s="18">
        <v>250</v>
      </c>
      <c r="L56" s="18">
        <v>250</v>
      </c>
      <c r="M56" s="18">
        <v>265</v>
      </c>
      <c r="N56" s="18">
        <v>280</v>
      </c>
      <c r="O56" s="18">
        <v>304</v>
      </c>
      <c r="P56" s="18">
        <v>304</v>
      </c>
      <c r="Q56" s="18">
        <v>320</v>
      </c>
      <c r="R56" s="18">
        <v>320</v>
      </c>
      <c r="S56" s="18">
        <v>330</v>
      </c>
      <c r="T56" s="18">
        <v>380</v>
      </c>
      <c r="U56" s="18"/>
      <c r="V56" s="18"/>
      <c r="W56" s="18"/>
      <c r="X56" s="18"/>
      <c r="Y56" s="18"/>
      <c r="AA56">
        <f>E56/15</f>
        <v>272.86666666666667</v>
      </c>
    </row>
    <row r="57" spans="1:27">
      <c r="A57" s="9">
        <v>7</v>
      </c>
      <c r="B57" s="11" t="s">
        <v>45</v>
      </c>
      <c r="C57" s="12" t="s">
        <v>5</v>
      </c>
      <c r="D57" s="12" t="s">
        <v>6</v>
      </c>
      <c r="E57" s="13">
        <f t="shared" si="16"/>
        <v>3496</v>
      </c>
      <c r="F57" s="17">
        <v>180</v>
      </c>
      <c r="G57" s="17">
        <v>182</v>
      </c>
      <c r="H57" s="17">
        <v>193</v>
      </c>
      <c r="I57" s="17">
        <v>195</v>
      </c>
      <c r="J57" s="17">
        <v>195</v>
      </c>
      <c r="K57" s="17">
        <v>196</v>
      </c>
      <c r="L57" s="17">
        <v>212</v>
      </c>
      <c r="M57" s="17">
        <v>225</v>
      </c>
      <c r="N57" s="17">
        <v>225</v>
      </c>
      <c r="O57" s="17">
        <v>300</v>
      </c>
      <c r="P57" s="17">
        <v>304</v>
      </c>
      <c r="Q57" s="17">
        <v>320</v>
      </c>
      <c r="R57" s="17">
        <v>362</v>
      </c>
      <c r="S57" s="17">
        <v>407</v>
      </c>
      <c r="T57" s="17"/>
      <c r="U57" s="17"/>
      <c r="V57" s="17"/>
      <c r="W57" s="17"/>
      <c r="X57" s="17"/>
      <c r="Y57" s="17"/>
      <c r="AA57">
        <f>E57/14</f>
        <v>249.71428571428572</v>
      </c>
    </row>
  </sheetData>
  <sortState columnSort="1" ref="F57:S57">
    <sortCondition ref="F57:S57"/>
  </sortState>
  <mergeCells count="62">
    <mergeCell ref="S1:W1"/>
    <mergeCell ref="AA1:AD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A37:A38"/>
    <mergeCell ref="B37:B38"/>
    <mergeCell ref="C37:C38"/>
    <mergeCell ref="D37:D38"/>
    <mergeCell ref="E37:E38"/>
    <mergeCell ref="L37:L38"/>
    <mergeCell ref="M37:M38"/>
    <mergeCell ref="N37:N38"/>
    <mergeCell ref="O37:O38"/>
    <mergeCell ref="F37:F38"/>
    <mergeCell ref="G37:G38"/>
    <mergeCell ref="H37:H38"/>
    <mergeCell ref="I37:I38"/>
    <mergeCell ref="J37:J38"/>
    <mergeCell ref="P37:P38"/>
    <mergeCell ref="Q37:Q3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K37:K38"/>
    <mergeCell ref="N49:N50"/>
    <mergeCell ref="O49:O50"/>
    <mergeCell ref="P49:P50"/>
    <mergeCell ref="Q49:Q50"/>
    <mergeCell ref="R49:R50"/>
    <mergeCell ref="X49:X50"/>
    <mergeCell ref="Y49:Y50"/>
    <mergeCell ref="S49:S50"/>
    <mergeCell ref="T49:T50"/>
    <mergeCell ref="U49:U50"/>
    <mergeCell ref="V49:V50"/>
    <mergeCell ref="W49:W50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AD32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132" t="s">
        <v>0</v>
      </c>
      <c r="B1" s="132" t="s">
        <v>1</v>
      </c>
      <c r="C1" s="132" t="s">
        <v>2</v>
      </c>
      <c r="D1" s="133" t="s">
        <v>3</v>
      </c>
      <c r="E1" s="135" t="s">
        <v>4</v>
      </c>
      <c r="F1" s="131">
        <v>1</v>
      </c>
      <c r="G1" s="131">
        <v>2</v>
      </c>
      <c r="H1" s="131">
        <v>3</v>
      </c>
      <c r="I1" s="131">
        <v>4</v>
      </c>
      <c r="J1" s="131">
        <v>5</v>
      </c>
      <c r="K1" s="131">
        <v>6</v>
      </c>
      <c r="L1" s="131">
        <v>7</v>
      </c>
      <c r="M1" s="131">
        <v>8</v>
      </c>
      <c r="N1" s="131">
        <v>9</v>
      </c>
      <c r="O1" s="131">
        <v>10</v>
      </c>
      <c r="P1" s="131">
        <v>11</v>
      </c>
      <c r="Q1" s="131">
        <v>12</v>
      </c>
      <c r="R1" s="131">
        <v>13</v>
      </c>
      <c r="S1" s="129"/>
      <c r="T1" s="129"/>
      <c r="U1" s="129"/>
      <c r="V1" s="129"/>
      <c r="W1" s="129"/>
      <c r="X1" s="22"/>
      <c r="Y1" s="130" t="s">
        <v>25</v>
      </c>
      <c r="Z1" s="130"/>
      <c r="AA1" s="130"/>
      <c r="AB1" s="130"/>
      <c r="AC1" s="20" t="s">
        <v>28</v>
      </c>
      <c r="AD1" s="29">
        <f>13*25</f>
        <v>325</v>
      </c>
    </row>
    <row r="2" spans="1:30">
      <c r="A2" s="132"/>
      <c r="B2" s="132"/>
      <c r="C2" s="132"/>
      <c r="D2" s="134"/>
      <c r="E2" s="135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30">
        <v>0</v>
      </c>
      <c r="T2" s="30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10" si="0">SUM(F3:R3)</f>
        <v>277</v>
      </c>
      <c r="F3" s="17">
        <v>21</v>
      </c>
      <c r="G3" s="17">
        <v>24</v>
      </c>
      <c r="H3" s="17">
        <v>22</v>
      </c>
      <c r="I3" s="17">
        <v>20</v>
      </c>
      <c r="J3" s="17">
        <v>22</v>
      </c>
      <c r="K3" s="17">
        <v>23</v>
      </c>
      <c r="L3" s="17">
        <v>23</v>
      </c>
      <c r="M3" s="17">
        <v>24</v>
      </c>
      <c r="N3" s="17">
        <v>21</v>
      </c>
      <c r="O3" s="17">
        <v>20</v>
      </c>
      <c r="P3" s="17">
        <v>19</v>
      </c>
      <c r="Q3" s="17">
        <v>17</v>
      </c>
      <c r="R3" s="17">
        <v>21</v>
      </c>
      <c r="S3" s="17">
        <v>4</v>
      </c>
      <c r="T3" s="17">
        <v>4</v>
      </c>
      <c r="U3" s="17">
        <v>5</v>
      </c>
      <c r="V3" s="17">
        <v>4</v>
      </c>
      <c r="W3" s="17">
        <v>4</v>
      </c>
      <c r="X3" s="22"/>
      <c r="AC3">
        <f t="shared" ref="AC3:AC7" si="1">E3-$AD$1</f>
        <v>-48</v>
      </c>
      <c r="AD3" s="19">
        <f t="shared" ref="AD3:AD7" si="2">E3/$AD$1</f>
        <v>0.85230769230769232</v>
      </c>
    </row>
    <row r="4" spans="1:30">
      <c r="A4" s="9">
        <v>2</v>
      </c>
      <c r="B4" s="11" t="s">
        <v>30</v>
      </c>
      <c r="C4" s="12" t="s">
        <v>5</v>
      </c>
      <c r="D4" s="12" t="s">
        <v>9</v>
      </c>
      <c r="E4" s="13">
        <v>241</v>
      </c>
      <c r="F4" s="18">
        <v>22</v>
      </c>
      <c r="G4" s="18">
        <v>19</v>
      </c>
      <c r="H4" s="18">
        <v>18</v>
      </c>
      <c r="I4" s="18">
        <v>17</v>
      </c>
      <c r="J4" s="14">
        <v>19</v>
      </c>
      <c r="K4" s="14">
        <v>21</v>
      </c>
      <c r="L4" s="14">
        <v>18</v>
      </c>
      <c r="M4" s="14">
        <v>24</v>
      </c>
      <c r="N4" s="14">
        <v>17</v>
      </c>
      <c r="O4" s="14">
        <v>17</v>
      </c>
      <c r="P4" s="14">
        <v>17</v>
      </c>
      <c r="Q4" s="14">
        <v>14</v>
      </c>
      <c r="R4" s="14">
        <v>18</v>
      </c>
      <c r="S4" s="14">
        <v>3</v>
      </c>
      <c r="T4" s="14">
        <v>2</v>
      </c>
      <c r="U4" s="14">
        <v>4</v>
      </c>
      <c r="V4" s="14">
        <v>5</v>
      </c>
      <c r="W4" s="14">
        <v>4</v>
      </c>
      <c r="X4" s="22"/>
      <c r="Y4">
        <f>E3-E4</f>
        <v>36</v>
      </c>
      <c r="Z4" s="19">
        <f t="shared" ref="Z4:Z7" si="3">E4/E3</f>
        <v>0.87003610108303253</v>
      </c>
      <c r="AA4">
        <f t="shared" ref="AA4:AA7" si="4">E4-E$3</f>
        <v>-36</v>
      </c>
      <c r="AB4" s="19">
        <f t="shared" ref="AB4:AB7" si="5">E4/E$3</f>
        <v>0.87003610108303253</v>
      </c>
      <c r="AC4">
        <f t="shared" si="1"/>
        <v>-84</v>
      </c>
      <c r="AD4" s="19">
        <f t="shared" si="2"/>
        <v>0.74153846153846159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v>239</v>
      </c>
      <c r="F5" s="17">
        <v>20</v>
      </c>
      <c r="G5" s="17">
        <v>24</v>
      </c>
      <c r="H5" s="17">
        <v>24</v>
      </c>
      <c r="I5" s="17">
        <v>17</v>
      </c>
      <c r="J5" s="17">
        <v>20</v>
      </c>
      <c r="K5" s="17">
        <v>22</v>
      </c>
      <c r="L5" s="17">
        <v>17</v>
      </c>
      <c r="M5" s="17">
        <v>21</v>
      </c>
      <c r="N5" s="17">
        <v>14</v>
      </c>
      <c r="O5" s="17">
        <v>16</v>
      </c>
      <c r="P5" s="17">
        <v>10</v>
      </c>
      <c r="Q5" s="17">
        <v>15</v>
      </c>
      <c r="R5" s="17">
        <v>19</v>
      </c>
      <c r="S5" s="17">
        <v>3</v>
      </c>
      <c r="T5" s="17">
        <v>3</v>
      </c>
      <c r="U5" s="17">
        <v>5</v>
      </c>
      <c r="V5" s="17">
        <v>4</v>
      </c>
      <c r="W5" s="17">
        <v>4</v>
      </c>
      <c r="X5" s="22"/>
      <c r="Y5">
        <f t="shared" ref="Y5:Y10" si="6">E4-E5</f>
        <v>2</v>
      </c>
      <c r="Z5" s="19">
        <f t="shared" si="3"/>
        <v>0.99170124481327804</v>
      </c>
      <c r="AA5">
        <f t="shared" si="4"/>
        <v>-38</v>
      </c>
      <c r="AB5" s="19">
        <f t="shared" si="5"/>
        <v>0.86281588447653434</v>
      </c>
      <c r="AC5">
        <f t="shared" si="1"/>
        <v>-86</v>
      </c>
      <c r="AD5" s="19">
        <f t="shared" si="2"/>
        <v>0.73538461538461541</v>
      </c>
    </row>
    <row r="6" spans="1:30">
      <c r="A6" s="9">
        <v>4</v>
      </c>
      <c r="B6" s="11" t="s">
        <v>22</v>
      </c>
      <c r="C6" s="12" t="s">
        <v>5</v>
      </c>
      <c r="D6" s="12" t="s">
        <v>12</v>
      </c>
      <c r="E6" s="13">
        <f t="shared" si="0"/>
        <v>214</v>
      </c>
      <c r="F6" s="14">
        <v>18</v>
      </c>
      <c r="G6" s="14">
        <v>17</v>
      </c>
      <c r="H6" s="14">
        <v>19</v>
      </c>
      <c r="I6" s="14">
        <v>19</v>
      </c>
      <c r="J6" s="14">
        <v>19</v>
      </c>
      <c r="K6" s="14">
        <v>20</v>
      </c>
      <c r="L6" s="14">
        <v>17</v>
      </c>
      <c r="M6" s="14">
        <v>15</v>
      </c>
      <c r="N6" s="14">
        <v>16</v>
      </c>
      <c r="O6" s="14">
        <v>11</v>
      </c>
      <c r="P6" s="14">
        <v>19</v>
      </c>
      <c r="Q6" s="14">
        <v>12</v>
      </c>
      <c r="R6" s="14">
        <v>12</v>
      </c>
      <c r="S6" s="14">
        <v>5</v>
      </c>
      <c r="T6" s="14">
        <v>5</v>
      </c>
      <c r="U6" s="14">
        <v>2</v>
      </c>
      <c r="V6" s="14"/>
      <c r="W6" s="14"/>
      <c r="X6" s="22"/>
      <c r="Y6">
        <f t="shared" si="6"/>
        <v>25</v>
      </c>
      <c r="Z6" s="19">
        <f t="shared" si="3"/>
        <v>0.89539748953974896</v>
      </c>
      <c r="AA6">
        <f t="shared" si="4"/>
        <v>-63</v>
      </c>
      <c r="AB6" s="19">
        <f t="shared" si="5"/>
        <v>0.77256317689530685</v>
      </c>
      <c r="AC6">
        <f t="shared" si="1"/>
        <v>-111</v>
      </c>
      <c r="AD6" s="19">
        <f t="shared" si="2"/>
        <v>0.65846153846153843</v>
      </c>
    </row>
    <row r="7" spans="1:30">
      <c r="A7" s="9">
        <v>5</v>
      </c>
      <c r="B7" s="24" t="s">
        <v>10</v>
      </c>
      <c r="C7" s="25" t="s">
        <v>5</v>
      </c>
      <c r="D7" s="25" t="s">
        <v>9</v>
      </c>
      <c r="E7" s="13">
        <f t="shared" si="0"/>
        <v>210</v>
      </c>
      <c r="F7" s="17">
        <v>22</v>
      </c>
      <c r="G7" s="17">
        <v>18</v>
      </c>
      <c r="H7" s="17">
        <v>19</v>
      </c>
      <c r="I7" s="17">
        <v>16</v>
      </c>
      <c r="J7" s="17">
        <v>21</v>
      </c>
      <c r="K7" s="17">
        <v>18</v>
      </c>
      <c r="L7" s="17">
        <v>22</v>
      </c>
      <c r="M7" s="17">
        <v>15</v>
      </c>
      <c r="N7" s="17">
        <v>4</v>
      </c>
      <c r="O7" s="17">
        <v>13</v>
      </c>
      <c r="P7" s="17">
        <v>10</v>
      </c>
      <c r="Q7" s="17">
        <v>13</v>
      </c>
      <c r="R7" s="17">
        <v>19</v>
      </c>
      <c r="S7" s="17">
        <v>4</v>
      </c>
      <c r="T7" s="17">
        <v>4</v>
      </c>
      <c r="U7" s="17">
        <v>4</v>
      </c>
      <c r="V7" s="17">
        <v>4</v>
      </c>
      <c r="W7" s="17">
        <v>3</v>
      </c>
      <c r="X7" s="22"/>
      <c r="Y7">
        <f t="shared" si="6"/>
        <v>4</v>
      </c>
      <c r="Z7" s="19">
        <f t="shared" si="3"/>
        <v>0.98130841121495327</v>
      </c>
      <c r="AA7">
        <f t="shared" si="4"/>
        <v>-67</v>
      </c>
      <c r="AB7" s="19">
        <f t="shared" si="5"/>
        <v>0.75812274368231047</v>
      </c>
      <c r="AC7">
        <f t="shared" si="1"/>
        <v>-115</v>
      </c>
      <c r="AD7" s="19">
        <f t="shared" si="2"/>
        <v>0.64615384615384619</v>
      </c>
    </row>
    <row r="8" spans="1:30">
      <c r="A8" s="9">
        <v>6</v>
      </c>
      <c r="B8" s="11" t="s">
        <v>29</v>
      </c>
      <c r="C8" s="12" t="s">
        <v>5</v>
      </c>
      <c r="D8" s="12" t="s">
        <v>9</v>
      </c>
      <c r="E8" s="13">
        <f t="shared" si="0"/>
        <v>197</v>
      </c>
      <c r="F8" s="18">
        <v>13</v>
      </c>
      <c r="G8" s="18">
        <v>11</v>
      </c>
      <c r="H8" s="18">
        <v>17</v>
      </c>
      <c r="I8" s="18">
        <v>17</v>
      </c>
      <c r="J8" s="18">
        <v>20</v>
      </c>
      <c r="K8" s="18">
        <v>18</v>
      </c>
      <c r="L8" s="18">
        <v>15</v>
      </c>
      <c r="M8" s="18">
        <v>20</v>
      </c>
      <c r="N8" s="18">
        <v>15</v>
      </c>
      <c r="O8" s="18">
        <v>9</v>
      </c>
      <c r="P8" s="18">
        <v>12</v>
      </c>
      <c r="Q8" s="18">
        <v>9</v>
      </c>
      <c r="R8" s="18">
        <v>21</v>
      </c>
      <c r="S8" s="18">
        <v>5</v>
      </c>
      <c r="T8" s="18">
        <v>5</v>
      </c>
      <c r="U8" s="18">
        <v>4</v>
      </c>
      <c r="V8" s="18">
        <v>4</v>
      </c>
      <c r="W8" s="18">
        <v>3</v>
      </c>
      <c r="X8" s="22"/>
      <c r="Y8">
        <f t="shared" si="6"/>
        <v>13</v>
      </c>
      <c r="Z8" s="19">
        <f>E8/E7</f>
        <v>0.93809523809523809</v>
      </c>
      <c r="AA8">
        <f>E8-E$3</f>
        <v>-80</v>
      </c>
      <c r="AB8" s="19">
        <f>E8/E$3</f>
        <v>0.71119133574007221</v>
      </c>
      <c r="AC8">
        <f>E8-$AD$1</f>
        <v>-128</v>
      </c>
      <c r="AD8" s="19">
        <f>E8/$AD$1</f>
        <v>0.60615384615384615</v>
      </c>
    </row>
    <row r="9" spans="1:30">
      <c r="A9" s="9">
        <v>7</v>
      </c>
      <c r="B9" s="11" t="s">
        <v>23</v>
      </c>
      <c r="C9" s="12" t="s">
        <v>5</v>
      </c>
      <c r="D9" s="12" t="s">
        <v>8</v>
      </c>
      <c r="E9" s="13">
        <f t="shared" si="0"/>
        <v>149</v>
      </c>
      <c r="F9" s="17">
        <v>12</v>
      </c>
      <c r="G9" s="17">
        <v>10</v>
      </c>
      <c r="H9" s="17">
        <v>19</v>
      </c>
      <c r="I9" s="17">
        <v>12</v>
      </c>
      <c r="J9" s="17">
        <v>21</v>
      </c>
      <c r="K9" s="17">
        <v>12</v>
      </c>
      <c r="L9" s="17">
        <v>11</v>
      </c>
      <c r="M9" s="17">
        <v>15</v>
      </c>
      <c r="N9" s="17">
        <v>6</v>
      </c>
      <c r="O9" s="17">
        <v>7</v>
      </c>
      <c r="P9" s="17">
        <v>13</v>
      </c>
      <c r="Q9" s="17">
        <v>7</v>
      </c>
      <c r="R9" s="17">
        <v>4</v>
      </c>
      <c r="S9" s="17">
        <v>4</v>
      </c>
      <c r="T9" s="17"/>
      <c r="U9" s="17"/>
      <c r="V9" s="17"/>
      <c r="W9" s="17"/>
      <c r="X9" s="22"/>
      <c r="Y9">
        <f t="shared" si="6"/>
        <v>48</v>
      </c>
      <c r="Z9" s="19">
        <f t="shared" ref="Z9:Z10" si="7">E9/E8</f>
        <v>0.75634517766497467</v>
      </c>
      <c r="AA9">
        <f t="shared" ref="AA9:AA10" si="8">E9-E$3</f>
        <v>-128</v>
      </c>
      <c r="AB9" s="19">
        <f t="shared" ref="AB9:AB10" si="9">E9/E$3</f>
        <v>0.53790613718411551</v>
      </c>
      <c r="AC9">
        <f t="shared" ref="AC9:AC10" si="10">E9-$AD$1</f>
        <v>-176</v>
      </c>
      <c r="AD9" s="19">
        <f t="shared" ref="AD9:AD10" si="11">E9/$AD$1</f>
        <v>0.45846153846153848</v>
      </c>
    </row>
    <row r="10" spans="1:30">
      <c r="A10" s="9">
        <v>8</v>
      </c>
      <c r="B10" s="11" t="s">
        <v>54</v>
      </c>
      <c r="C10" s="12" t="s">
        <v>55</v>
      </c>
      <c r="D10" s="12" t="s">
        <v>9</v>
      </c>
      <c r="E10" s="13">
        <f t="shared" si="0"/>
        <v>142</v>
      </c>
      <c r="F10" s="18">
        <v>10</v>
      </c>
      <c r="G10" s="18">
        <v>13</v>
      </c>
      <c r="H10" s="18">
        <v>13</v>
      </c>
      <c r="I10" s="18">
        <v>6</v>
      </c>
      <c r="J10" s="14">
        <v>14</v>
      </c>
      <c r="K10" s="14">
        <v>16</v>
      </c>
      <c r="L10" s="14">
        <v>14</v>
      </c>
      <c r="M10" s="14">
        <v>11</v>
      </c>
      <c r="N10" s="14">
        <v>10</v>
      </c>
      <c r="O10" s="14">
        <v>7</v>
      </c>
      <c r="P10" s="14">
        <v>0</v>
      </c>
      <c r="Q10" s="14">
        <v>9</v>
      </c>
      <c r="R10" s="14">
        <v>19</v>
      </c>
      <c r="S10" s="14">
        <v>3</v>
      </c>
      <c r="T10" s="14">
        <v>3</v>
      </c>
      <c r="U10" s="14">
        <v>5</v>
      </c>
      <c r="V10" s="14">
        <v>5</v>
      </c>
      <c r="W10" s="14">
        <v>3</v>
      </c>
      <c r="X10" s="22"/>
      <c r="Y10">
        <f t="shared" si="6"/>
        <v>7</v>
      </c>
      <c r="Z10" s="19">
        <f t="shared" si="7"/>
        <v>0.95302013422818788</v>
      </c>
      <c r="AA10">
        <f t="shared" si="8"/>
        <v>-135</v>
      </c>
      <c r="AB10" s="19">
        <f t="shared" si="9"/>
        <v>0.5126353790613718</v>
      </c>
      <c r="AC10">
        <f t="shared" si="10"/>
        <v>-183</v>
      </c>
      <c r="AD10" s="19">
        <f t="shared" si="11"/>
        <v>0.43692307692307691</v>
      </c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30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30">
      <c r="A15" s="5" t="s">
        <v>8</v>
      </c>
      <c r="B15" s="6" t="s">
        <v>15</v>
      </c>
      <c r="D15" s="2"/>
      <c r="F15" s="2">
        <f>SUM($F3:F3)</f>
        <v>21</v>
      </c>
      <c r="G15" s="2">
        <f>SUM($F3:G3)</f>
        <v>45</v>
      </c>
      <c r="H15" s="2">
        <f>SUM($F3:H3)</f>
        <v>67</v>
      </c>
      <c r="I15" s="2">
        <f>SUM($F3:I3)</f>
        <v>87</v>
      </c>
      <c r="J15" s="2">
        <f>SUM($F3:J3)</f>
        <v>109</v>
      </c>
      <c r="K15" s="2">
        <f>SUM($F3:K3)</f>
        <v>132</v>
      </c>
      <c r="L15" s="2">
        <f>SUM($F3:L3)</f>
        <v>155</v>
      </c>
      <c r="M15" s="2">
        <f>SUM($F3:M3)</f>
        <v>179</v>
      </c>
      <c r="N15" s="2">
        <f>SUM($F3:N3)</f>
        <v>200</v>
      </c>
      <c r="O15" s="2">
        <f>SUM($F3:O3)</f>
        <v>220</v>
      </c>
      <c r="P15" s="2">
        <f>SUM($F3:P3)</f>
        <v>239</v>
      </c>
      <c r="Q15" s="2">
        <f>SUM($F3:Q3)</f>
        <v>256</v>
      </c>
      <c r="R15" s="2">
        <f>SUM($F3:R3)</f>
        <v>277</v>
      </c>
    </row>
    <row r="16" spans="1:30">
      <c r="A16" s="5" t="s">
        <v>6</v>
      </c>
      <c r="B16" s="4" t="s">
        <v>16</v>
      </c>
      <c r="D16" s="2"/>
      <c r="F16" s="2">
        <f>SUM($F4:F4)</f>
        <v>22</v>
      </c>
      <c r="G16" s="2">
        <f>SUM($F4:G4)</f>
        <v>41</v>
      </c>
      <c r="H16" s="2">
        <f>SUM($F4:H4)</f>
        <v>59</v>
      </c>
      <c r="I16" s="2">
        <f>SUM($F4:I4)</f>
        <v>76</v>
      </c>
      <c r="J16" s="2">
        <f>SUM($F4:J4)</f>
        <v>95</v>
      </c>
      <c r="K16" s="2">
        <f>SUM($F4:K4)</f>
        <v>116</v>
      </c>
      <c r="L16" s="2">
        <f>SUM($F4:L4)</f>
        <v>134</v>
      </c>
      <c r="M16" s="2">
        <f>SUM($F4:M4)</f>
        <v>158</v>
      </c>
      <c r="N16" s="2">
        <f>SUM($F4:N4)</f>
        <v>175</v>
      </c>
      <c r="O16" s="2">
        <f>SUM($F4:O4)</f>
        <v>192</v>
      </c>
      <c r="P16" s="2">
        <f>SUM($F4:P4)</f>
        <v>209</v>
      </c>
      <c r="Q16" s="2">
        <f>SUM($F4:Q4)</f>
        <v>223</v>
      </c>
      <c r="R16" s="2">
        <f>SUM($F4:R4)</f>
        <v>241</v>
      </c>
    </row>
    <row r="17" spans="1:18">
      <c r="A17" s="5" t="s">
        <v>17</v>
      </c>
      <c r="B17" s="4" t="s">
        <v>18</v>
      </c>
      <c r="D17" s="2"/>
      <c r="F17" s="2">
        <f>SUM($F5:F5)</f>
        <v>20</v>
      </c>
      <c r="G17" s="2">
        <f>SUM($F5:G5)</f>
        <v>44</v>
      </c>
      <c r="H17" s="2">
        <f>SUM($F5:H5)</f>
        <v>68</v>
      </c>
      <c r="I17" s="2">
        <f>SUM($F5:I5)</f>
        <v>85</v>
      </c>
      <c r="J17" s="2">
        <f>SUM($F5:J5)</f>
        <v>105</v>
      </c>
      <c r="K17" s="2">
        <f>SUM($F5:K5)</f>
        <v>127</v>
      </c>
      <c r="L17" s="2">
        <f>SUM($F5:L5)</f>
        <v>144</v>
      </c>
      <c r="M17" s="2">
        <f>SUM($F5:M5)</f>
        <v>165</v>
      </c>
      <c r="N17" s="2">
        <f>SUM($F5:N5)</f>
        <v>179</v>
      </c>
      <c r="O17" s="2">
        <f>SUM($F5:O5)</f>
        <v>195</v>
      </c>
      <c r="P17" s="2">
        <f>SUM($F5:P5)</f>
        <v>205</v>
      </c>
      <c r="Q17" s="2">
        <f>SUM($F5:Q5)</f>
        <v>220</v>
      </c>
      <c r="R17" s="2">
        <f>SUM($F5:R5)</f>
        <v>239</v>
      </c>
    </row>
    <row r="18" spans="1:18">
      <c r="A18" s="5" t="s">
        <v>19</v>
      </c>
      <c r="B18" s="6" t="s">
        <v>20</v>
      </c>
      <c r="D18" s="2"/>
      <c r="F18" s="2">
        <f>SUM($F6:F6)</f>
        <v>18</v>
      </c>
      <c r="G18" s="2">
        <f>SUM($F6:G6)</f>
        <v>35</v>
      </c>
      <c r="H18" s="2">
        <f>SUM($F6:H6)</f>
        <v>54</v>
      </c>
      <c r="I18" s="2">
        <f>SUM($F6:I6)</f>
        <v>73</v>
      </c>
      <c r="J18" s="2">
        <f>SUM($F6:J6)</f>
        <v>92</v>
      </c>
      <c r="K18" s="2">
        <f>SUM($F6:K6)</f>
        <v>112</v>
      </c>
      <c r="L18" s="2">
        <f>SUM($F6:L6)</f>
        <v>129</v>
      </c>
      <c r="M18" s="2">
        <f>SUM($F6:M6)</f>
        <v>144</v>
      </c>
      <c r="N18" s="2">
        <f>SUM($F6:N6)</f>
        <v>160</v>
      </c>
      <c r="O18" s="2">
        <f>SUM($F6:O6)</f>
        <v>171</v>
      </c>
      <c r="P18" s="2">
        <f>SUM($F6:P6)</f>
        <v>190</v>
      </c>
      <c r="Q18" s="2">
        <f>SUM($F6:Q6)</f>
        <v>202</v>
      </c>
      <c r="R18" s="2">
        <f>SUM($F6:R6)</f>
        <v>214</v>
      </c>
    </row>
    <row r="19" spans="1:18">
      <c r="A19" s="7"/>
      <c r="D19" s="2"/>
      <c r="F19" s="2">
        <f>SUM($F7:F7)</f>
        <v>22</v>
      </c>
      <c r="G19" s="2">
        <f>SUM($F7:G7)</f>
        <v>40</v>
      </c>
      <c r="H19" s="2">
        <f>SUM($F7:H7)</f>
        <v>59</v>
      </c>
      <c r="I19" s="2">
        <f>SUM($F7:I7)</f>
        <v>75</v>
      </c>
      <c r="J19" s="2">
        <f>SUM($F7:J7)</f>
        <v>96</v>
      </c>
      <c r="K19" s="2">
        <f>SUM($F7:K7)</f>
        <v>114</v>
      </c>
      <c r="L19" s="2">
        <f>SUM($F7:L7)</f>
        <v>136</v>
      </c>
      <c r="M19" s="2">
        <f>SUM($F7:M7)</f>
        <v>151</v>
      </c>
      <c r="N19" s="2">
        <f>SUM($F7:N7)</f>
        <v>155</v>
      </c>
      <c r="O19" s="2">
        <f>SUM($F7:O7)</f>
        <v>168</v>
      </c>
      <c r="P19" s="2">
        <f>SUM($F7:P7)</f>
        <v>178</v>
      </c>
      <c r="Q19" s="2">
        <f>SUM($F7:Q7)</f>
        <v>191</v>
      </c>
      <c r="R19" s="2">
        <f>SUM($F7:R7)</f>
        <v>210</v>
      </c>
    </row>
    <row r="20" spans="1:18">
      <c r="A20" s="7"/>
      <c r="B20" s="4" t="s">
        <v>21</v>
      </c>
      <c r="D20" s="2"/>
      <c r="F20" s="2">
        <f>SUM($F8:F8)</f>
        <v>13</v>
      </c>
      <c r="G20" s="2">
        <f>SUM($F8:G8)</f>
        <v>24</v>
      </c>
      <c r="H20" s="2">
        <f>SUM($F8:H8)</f>
        <v>41</v>
      </c>
      <c r="I20" s="2">
        <f>SUM($F8:I8)</f>
        <v>58</v>
      </c>
      <c r="J20" s="2">
        <f>SUM($F8:J8)</f>
        <v>78</v>
      </c>
      <c r="K20" s="2">
        <f>SUM($F8:K8)</f>
        <v>96</v>
      </c>
      <c r="L20" s="2">
        <f>SUM($F8:L8)</f>
        <v>111</v>
      </c>
      <c r="M20" s="2">
        <f>SUM($F8:M8)</f>
        <v>131</v>
      </c>
      <c r="N20" s="2">
        <f>SUM($F8:N8)</f>
        <v>146</v>
      </c>
      <c r="O20" s="2">
        <f>SUM($F8:O8)</f>
        <v>155</v>
      </c>
      <c r="P20" s="2">
        <f>SUM($F8:P8)</f>
        <v>167</v>
      </c>
      <c r="Q20" s="2">
        <f>SUM($F8:Q8)</f>
        <v>176</v>
      </c>
      <c r="R20" s="2">
        <f>SUM($F8:R8)</f>
        <v>197</v>
      </c>
    </row>
    <row r="21" spans="1:18">
      <c r="F21" s="2">
        <f>SUM($F9:F9)</f>
        <v>12</v>
      </c>
      <c r="G21" s="2">
        <f>SUM($F9:G9)</f>
        <v>22</v>
      </c>
      <c r="H21" s="2">
        <f>SUM($F9:H9)</f>
        <v>41</v>
      </c>
      <c r="I21" s="2">
        <f>SUM($F9:I9)</f>
        <v>53</v>
      </c>
      <c r="J21" s="2">
        <f>SUM($F9:J9)</f>
        <v>74</v>
      </c>
      <c r="K21" s="2">
        <f>SUM($F9:K9)</f>
        <v>86</v>
      </c>
      <c r="L21" s="2">
        <f>SUM($F9:L9)</f>
        <v>97</v>
      </c>
      <c r="M21" s="2">
        <f>SUM($F9:M9)</f>
        <v>112</v>
      </c>
      <c r="N21" s="2">
        <f>SUM($F9:N9)</f>
        <v>118</v>
      </c>
      <c r="O21" s="2">
        <f>SUM($F9:O9)</f>
        <v>125</v>
      </c>
      <c r="P21" s="2">
        <f>SUM($F9:P9)</f>
        <v>138</v>
      </c>
      <c r="Q21" s="2">
        <f>SUM($F9:Q9)</f>
        <v>145</v>
      </c>
      <c r="R21" s="2">
        <f>SUM($F9:R9)</f>
        <v>149</v>
      </c>
    </row>
    <row r="22" spans="1:18">
      <c r="F22" s="2">
        <f>SUM($F10:F10)</f>
        <v>10</v>
      </c>
      <c r="G22" s="2">
        <f>SUM($F10:G10)</f>
        <v>23</v>
      </c>
      <c r="H22" s="2">
        <f>SUM($F10:H10)</f>
        <v>36</v>
      </c>
      <c r="I22" s="2">
        <f>SUM($F10:I10)</f>
        <v>42</v>
      </c>
      <c r="J22" s="2">
        <f>SUM($F10:J10)</f>
        <v>56</v>
      </c>
      <c r="K22" s="2">
        <f>SUM($F10:K10)</f>
        <v>72</v>
      </c>
      <c r="L22" s="2">
        <f>SUM($F10:L10)</f>
        <v>86</v>
      </c>
      <c r="M22" s="2">
        <f>SUM($F10:M10)</f>
        <v>97</v>
      </c>
      <c r="N22" s="2">
        <f>SUM($F10:N10)</f>
        <v>107</v>
      </c>
      <c r="O22" s="2">
        <f>SUM($F10:O10)</f>
        <v>114</v>
      </c>
      <c r="P22" s="2">
        <f>SUM($F10:P10)</f>
        <v>114</v>
      </c>
      <c r="Q22" s="2">
        <f>SUM($F10:Q10)</f>
        <v>123</v>
      </c>
      <c r="R22" s="2">
        <f>SUM($F10:R10)</f>
        <v>142</v>
      </c>
    </row>
    <row r="23" spans="1:18">
      <c r="F23" s="2">
        <f t="shared" ref="F23:R23" si="12">MAX(F15:F22)</f>
        <v>22</v>
      </c>
      <c r="G23" s="2">
        <f t="shared" si="12"/>
        <v>45</v>
      </c>
      <c r="H23" s="2">
        <f t="shared" si="12"/>
        <v>68</v>
      </c>
      <c r="I23" s="2">
        <f t="shared" si="12"/>
        <v>87</v>
      </c>
      <c r="J23" s="2">
        <f t="shared" si="12"/>
        <v>109</v>
      </c>
      <c r="K23" s="2">
        <f t="shared" si="12"/>
        <v>132</v>
      </c>
      <c r="L23" s="2">
        <f t="shared" si="12"/>
        <v>155</v>
      </c>
      <c r="M23" s="2">
        <f t="shared" si="12"/>
        <v>179</v>
      </c>
      <c r="N23" s="2">
        <f t="shared" si="12"/>
        <v>200</v>
      </c>
      <c r="O23" s="2">
        <f t="shared" si="12"/>
        <v>220</v>
      </c>
      <c r="P23" s="2">
        <f t="shared" si="12"/>
        <v>239</v>
      </c>
      <c r="Q23" s="2">
        <f t="shared" si="12"/>
        <v>256</v>
      </c>
      <c r="R23" s="2">
        <f t="shared" si="12"/>
        <v>277</v>
      </c>
    </row>
    <row r="25" spans="1:18">
      <c r="E25" s="1" t="str">
        <f t="shared" ref="E25:E32" si="13">B3</f>
        <v>Paweł Kikel</v>
      </c>
      <c r="F25" s="8">
        <f t="shared" ref="F25:R25" si="14">F15/F$23</f>
        <v>0.95454545454545459</v>
      </c>
      <c r="G25" s="8">
        <f t="shared" si="14"/>
        <v>1</v>
      </c>
      <c r="H25" s="8">
        <f t="shared" si="14"/>
        <v>0.98529411764705888</v>
      </c>
      <c r="I25" s="8">
        <f t="shared" si="14"/>
        <v>1</v>
      </c>
      <c r="J25" s="8">
        <f t="shared" si="14"/>
        <v>1</v>
      </c>
      <c r="K25" s="8">
        <f t="shared" si="14"/>
        <v>1</v>
      </c>
      <c r="L25" s="8">
        <f t="shared" si="14"/>
        <v>1</v>
      </c>
      <c r="M25" s="8">
        <f t="shared" si="14"/>
        <v>1</v>
      </c>
      <c r="N25" s="8">
        <f t="shared" si="14"/>
        <v>1</v>
      </c>
      <c r="O25" s="8">
        <f t="shared" si="14"/>
        <v>1</v>
      </c>
      <c r="P25" s="8">
        <f t="shared" si="14"/>
        <v>1</v>
      </c>
      <c r="Q25" s="8">
        <f t="shared" si="14"/>
        <v>1</v>
      </c>
      <c r="R25" s="8">
        <f t="shared" si="14"/>
        <v>1</v>
      </c>
    </row>
    <row r="26" spans="1:18">
      <c r="E26" s="1" t="str">
        <f t="shared" si="13"/>
        <v>Robert "Stanley" Stańczyk</v>
      </c>
      <c r="F26" s="8">
        <f t="shared" ref="F26:R26" si="15">F16/F$23</f>
        <v>1</v>
      </c>
      <c r="G26" s="8">
        <f t="shared" si="15"/>
        <v>0.91111111111111109</v>
      </c>
      <c r="H26" s="8">
        <f t="shared" si="15"/>
        <v>0.86764705882352944</v>
      </c>
      <c r="I26" s="8">
        <f t="shared" si="15"/>
        <v>0.87356321839080464</v>
      </c>
      <c r="J26" s="8">
        <f t="shared" si="15"/>
        <v>0.87155963302752293</v>
      </c>
      <c r="K26" s="8">
        <f t="shared" si="15"/>
        <v>0.87878787878787878</v>
      </c>
      <c r="L26" s="8">
        <f t="shared" si="15"/>
        <v>0.86451612903225805</v>
      </c>
      <c r="M26" s="8">
        <f t="shared" si="15"/>
        <v>0.88268156424581001</v>
      </c>
      <c r="N26" s="8">
        <f t="shared" si="15"/>
        <v>0.875</v>
      </c>
      <c r="O26" s="8">
        <f t="shared" si="15"/>
        <v>0.87272727272727268</v>
      </c>
      <c r="P26" s="8">
        <f t="shared" si="15"/>
        <v>0.87447698744769875</v>
      </c>
      <c r="Q26" s="8">
        <f t="shared" si="15"/>
        <v>0.87109375</v>
      </c>
      <c r="R26" s="8">
        <f t="shared" si="15"/>
        <v>0.87003610108303253</v>
      </c>
    </row>
    <row r="27" spans="1:18">
      <c r="E27" s="1" t="str">
        <f t="shared" si="13"/>
        <v>Krzysztof "FAZIK" Brzeziński</v>
      </c>
      <c r="F27" s="8">
        <f t="shared" ref="F27:R27" si="16">F17/F$23</f>
        <v>0.90909090909090906</v>
      </c>
      <c r="G27" s="8">
        <f t="shared" si="16"/>
        <v>0.97777777777777775</v>
      </c>
      <c r="H27" s="8">
        <f t="shared" si="16"/>
        <v>1</v>
      </c>
      <c r="I27" s="8">
        <f t="shared" si="16"/>
        <v>0.97701149425287359</v>
      </c>
      <c r="J27" s="8">
        <f t="shared" si="16"/>
        <v>0.96330275229357798</v>
      </c>
      <c r="K27" s="8">
        <f t="shared" si="16"/>
        <v>0.96212121212121215</v>
      </c>
      <c r="L27" s="8">
        <f t="shared" si="16"/>
        <v>0.92903225806451617</v>
      </c>
      <c r="M27" s="8">
        <f t="shared" si="16"/>
        <v>0.92178770949720668</v>
      </c>
      <c r="N27" s="8">
        <f t="shared" si="16"/>
        <v>0.89500000000000002</v>
      </c>
      <c r="O27" s="8">
        <f t="shared" si="16"/>
        <v>0.88636363636363635</v>
      </c>
      <c r="P27" s="8">
        <f t="shared" si="16"/>
        <v>0.85774058577405854</v>
      </c>
      <c r="Q27" s="8">
        <f t="shared" si="16"/>
        <v>0.859375</v>
      </c>
      <c r="R27" s="8">
        <f t="shared" si="16"/>
        <v>0.86281588447653434</v>
      </c>
    </row>
    <row r="28" spans="1:18">
      <c r="E28" s="1" t="str">
        <f t="shared" si="13"/>
        <v>Leszek "Haris" Jęczkowski</v>
      </c>
      <c r="F28" s="8">
        <f t="shared" ref="F28:R28" si="17">F18/F$23</f>
        <v>0.81818181818181823</v>
      </c>
      <c r="G28" s="8">
        <f t="shared" si="17"/>
        <v>0.77777777777777779</v>
      </c>
      <c r="H28" s="8">
        <f t="shared" si="17"/>
        <v>0.79411764705882348</v>
      </c>
      <c r="I28" s="8">
        <f t="shared" si="17"/>
        <v>0.83908045977011492</v>
      </c>
      <c r="J28" s="8">
        <f t="shared" si="17"/>
        <v>0.84403669724770647</v>
      </c>
      <c r="K28" s="8">
        <f t="shared" si="17"/>
        <v>0.84848484848484851</v>
      </c>
      <c r="L28" s="8">
        <f t="shared" si="17"/>
        <v>0.83225806451612905</v>
      </c>
      <c r="M28" s="8">
        <f t="shared" si="17"/>
        <v>0.8044692737430168</v>
      </c>
      <c r="N28" s="8">
        <f t="shared" si="17"/>
        <v>0.8</v>
      </c>
      <c r="O28" s="8">
        <f t="shared" si="17"/>
        <v>0.77727272727272723</v>
      </c>
      <c r="P28" s="8">
        <f t="shared" si="17"/>
        <v>0.79497907949790791</v>
      </c>
      <c r="Q28" s="8">
        <f t="shared" si="17"/>
        <v>0.7890625</v>
      </c>
      <c r="R28" s="8">
        <f t="shared" si="17"/>
        <v>0.77256317689530685</v>
      </c>
    </row>
    <row r="29" spans="1:18">
      <c r="E29" s="1" t="str">
        <f t="shared" si="13"/>
        <v>Robert "Gata" Piechota</v>
      </c>
      <c r="F29" s="8">
        <f t="shared" ref="F29:R29" si="18">F19/F$23</f>
        <v>1</v>
      </c>
      <c r="G29" s="8">
        <f t="shared" si="18"/>
        <v>0.88888888888888884</v>
      </c>
      <c r="H29" s="8">
        <f t="shared" si="18"/>
        <v>0.86764705882352944</v>
      </c>
      <c r="I29" s="8">
        <f t="shared" si="18"/>
        <v>0.86206896551724133</v>
      </c>
      <c r="J29" s="8">
        <f t="shared" si="18"/>
        <v>0.88073394495412849</v>
      </c>
      <c r="K29" s="8">
        <f t="shared" si="18"/>
        <v>0.86363636363636365</v>
      </c>
      <c r="L29" s="8">
        <f t="shared" si="18"/>
        <v>0.8774193548387097</v>
      </c>
      <c r="M29" s="8">
        <f t="shared" si="18"/>
        <v>0.84357541899441346</v>
      </c>
      <c r="N29" s="8">
        <f t="shared" si="18"/>
        <v>0.77500000000000002</v>
      </c>
      <c r="O29" s="8">
        <f t="shared" si="18"/>
        <v>0.76363636363636367</v>
      </c>
      <c r="P29" s="8">
        <f t="shared" si="18"/>
        <v>0.74476987447698739</v>
      </c>
      <c r="Q29" s="8">
        <f t="shared" si="18"/>
        <v>0.74609375</v>
      </c>
      <c r="R29" s="8">
        <f t="shared" si="18"/>
        <v>0.75812274368231047</v>
      </c>
    </row>
    <row r="30" spans="1:18">
      <c r="E30" s="1" t="str">
        <f t="shared" si="13"/>
        <v>Radosław "Shogun" Wiśniewski</v>
      </c>
      <c r="F30" s="8">
        <f t="shared" ref="F30:R30" si="19">F20/F$23</f>
        <v>0.59090909090909094</v>
      </c>
      <c r="G30" s="8">
        <f t="shared" si="19"/>
        <v>0.53333333333333333</v>
      </c>
      <c r="H30" s="8">
        <f t="shared" si="19"/>
        <v>0.6029411764705882</v>
      </c>
      <c r="I30" s="8">
        <f t="shared" si="19"/>
        <v>0.66666666666666663</v>
      </c>
      <c r="J30" s="8">
        <f t="shared" si="19"/>
        <v>0.7155963302752294</v>
      </c>
      <c r="K30" s="8">
        <f t="shared" si="19"/>
        <v>0.72727272727272729</v>
      </c>
      <c r="L30" s="8">
        <f t="shared" si="19"/>
        <v>0.71612903225806457</v>
      </c>
      <c r="M30" s="8">
        <f t="shared" si="19"/>
        <v>0.73184357541899436</v>
      </c>
      <c r="N30" s="8">
        <f t="shared" si="19"/>
        <v>0.73</v>
      </c>
      <c r="O30" s="8">
        <f t="shared" si="19"/>
        <v>0.70454545454545459</v>
      </c>
      <c r="P30" s="8">
        <f t="shared" si="19"/>
        <v>0.69874476987447698</v>
      </c>
      <c r="Q30" s="8">
        <f t="shared" si="19"/>
        <v>0.6875</v>
      </c>
      <c r="R30" s="8">
        <f t="shared" si="19"/>
        <v>0.71119133574007221</v>
      </c>
    </row>
    <row r="31" spans="1:18">
      <c r="E31" s="1" t="str">
        <f t="shared" si="13"/>
        <v>Dorota Janiszewska</v>
      </c>
      <c r="F31" s="8">
        <f t="shared" ref="F31:R31" si="20">F21/F$23</f>
        <v>0.54545454545454541</v>
      </c>
      <c r="G31" s="8">
        <f t="shared" si="20"/>
        <v>0.48888888888888887</v>
      </c>
      <c r="H31" s="8">
        <f t="shared" si="20"/>
        <v>0.6029411764705882</v>
      </c>
      <c r="I31" s="8">
        <f t="shared" si="20"/>
        <v>0.60919540229885061</v>
      </c>
      <c r="J31" s="8">
        <f t="shared" si="20"/>
        <v>0.67889908256880738</v>
      </c>
      <c r="K31" s="8">
        <f t="shared" si="20"/>
        <v>0.65151515151515149</v>
      </c>
      <c r="L31" s="8">
        <f t="shared" si="20"/>
        <v>0.62580645161290327</v>
      </c>
      <c r="M31" s="8">
        <f t="shared" si="20"/>
        <v>0.62569832402234637</v>
      </c>
      <c r="N31" s="8">
        <f t="shared" si="20"/>
        <v>0.59</v>
      </c>
      <c r="O31" s="8">
        <f t="shared" si="20"/>
        <v>0.56818181818181823</v>
      </c>
      <c r="P31" s="8">
        <f t="shared" si="20"/>
        <v>0.57740585774058573</v>
      </c>
      <c r="Q31" s="8">
        <f t="shared" si="20"/>
        <v>0.56640625</v>
      </c>
      <c r="R31" s="8">
        <f t="shared" si="20"/>
        <v>0.53790613718411551</v>
      </c>
    </row>
    <row r="32" spans="1:18">
      <c r="E32" s="1" t="str">
        <f t="shared" si="13"/>
        <v>Mateusz "Sambor" Labuda</v>
      </c>
      <c r="F32" s="8">
        <f t="shared" ref="F32:R32" si="21">F22/F$23</f>
        <v>0.45454545454545453</v>
      </c>
      <c r="G32" s="8">
        <f t="shared" si="21"/>
        <v>0.51111111111111107</v>
      </c>
      <c r="H32" s="8">
        <f t="shared" si="21"/>
        <v>0.52941176470588236</v>
      </c>
      <c r="I32" s="8">
        <f t="shared" si="21"/>
        <v>0.48275862068965519</v>
      </c>
      <c r="J32" s="8">
        <f t="shared" si="21"/>
        <v>0.51376146788990829</v>
      </c>
      <c r="K32" s="8">
        <f t="shared" si="21"/>
        <v>0.54545454545454541</v>
      </c>
      <c r="L32" s="8">
        <f t="shared" si="21"/>
        <v>0.55483870967741933</v>
      </c>
      <c r="M32" s="8">
        <f t="shared" si="21"/>
        <v>0.54189944134078216</v>
      </c>
      <c r="N32" s="8">
        <f t="shared" si="21"/>
        <v>0.53500000000000003</v>
      </c>
      <c r="O32" s="8">
        <f t="shared" si="21"/>
        <v>0.51818181818181819</v>
      </c>
      <c r="P32" s="8">
        <f t="shared" si="21"/>
        <v>0.47698744769874479</v>
      </c>
      <c r="Q32" s="8">
        <f t="shared" si="21"/>
        <v>0.48046875</v>
      </c>
      <c r="R32" s="8">
        <f t="shared" si="21"/>
        <v>0.5126353790613718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Y1:AB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U78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5" width="6.5703125" customWidth="1"/>
    <col min="16" max="16" width="14" customWidth="1"/>
    <col min="17" max="17" width="5.7109375" customWidth="1"/>
    <col min="18" max="18" width="13.7109375" customWidth="1"/>
    <col min="19" max="19" width="6" customWidth="1"/>
    <col min="20" max="20" width="7.140625" customWidth="1"/>
    <col min="21" max="21" width="6.28515625" customWidth="1"/>
  </cols>
  <sheetData>
    <row r="1" spans="1:21" ht="14.45" customHeight="1">
      <c r="A1" s="132" t="s">
        <v>0</v>
      </c>
      <c r="B1" s="132" t="s">
        <v>1</v>
      </c>
      <c r="C1" s="132" t="s">
        <v>2</v>
      </c>
      <c r="D1" s="133" t="s">
        <v>3</v>
      </c>
      <c r="E1" s="135" t="s">
        <v>4</v>
      </c>
      <c r="F1" s="131">
        <v>1</v>
      </c>
      <c r="G1" s="131">
        <v>2</v>
      </c>
      <c r="H1" s="131">
        <v>3</v>
      </c>
      <c r="I1" s="131">
        <v>4</v>
      </c>
      <c r="J1" s="131">
        <v>5</v>
      </c>
      <c r="K1" s="131">
        <v>6</v>
      </c>
      <c r="L1" s="131">
        <v>7</v>
      </c>
      <c r="M1" s="131">
        <v>8</v>
      </c>
      <c r="N1" s="131">
        <v>9</v>
      </c>
      <c r="O1" s="22"/>
      <c r="P1" s="130" t="s">
        <v>25</v>
      </c>
      <c r="Q1" s="130"/>
      <c r="R1" s="130"/>
      <c r="S1" s="130"/>
      <c r="T1" s="20" t="s">
        <v>28</v>
      </c>
      <c r="U1" s="28">
        <f>50+50+25+50+25+200</f>
        <v>400</v>
      </c>
    </row>
    <row r="2" spans="1:21">
      <c r="A2" s="132"/>
      <c r="B2" s="132"/>
      <c r="C2" s="132"/>
      <c r="D2" s="134"/>
      <c r="E2" s="135"/>
      <c r="F2" s="131"/>
      <c r="G2" s="131"/>
      <c r="H2" s="131"/>
      <c r="I2" s="131"/>
      <c r="J2" s="131"/>
      <c r="K2" s="131"/>
      <c r="L2" s="131"/>
      <c r="M2" s="131"/>
      <c r="N2" s="131"/>
      <c r="O2" s="22"/>
      <c r="P2" t="s">
        <v>26</v>
      </c>
      <c r="Q2" s="7"/>
      <c r="R2" t="s">
        <v>24</v>
      </c>
      <c r="S2" s="7" t="s">
        <v>34</v>
      </c>
      <c r="T2" t="s">
        <v>27</v>
      </c>
      <c r="U2" s="7" t="s">
        <v>34</v>
      </c>
    </row>
    <row r="3" spans="1:21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25" si="0">SUM(F3:N3)</f>
        <v>298</v>
      </c>
      <c r="F3" s="17">
        <v>41</v>
      </c>
      <c r="G3" s="17">
        <v>20</v>
      </c>
      <c r="H3" s="17">
        <v>16</v>
      </c>
      <c r="I3" s="17">
        <v>37</v>
      </c>
      <c r="J3" s="17">
        <v>15</v>
      </c>
      <c r="K3" s="17">
        <v>44</v>
      </c>
      <c r="L3" s="17">
        <v>42</v>
      </c>
      <c r="M3" s="17">
        <v>49</v>
      </c>
      <c r="N3" s="17">
        <v>34</v>
      </c>
      <c r="O3" s="22"/>
      <c r="T3">
        <f>E3-$U$1</f>
        <v>-102</v>
      </c>
      <c r="U3" s="19">
        <f>E3/$U$1</f>
        <v>0.745</v>
      </c>
    </row>
    <row r="4" spans="1:21">
      <c r="A4" s="9">
        <v>2</v>
      </c>
      <c r="B4" s="11" t="s">
        <v>33</v>
      </c>
      <c r="C4" s="10" t="s">
        <v>5</v>
      </c>
      <c r="D4" s="16" t="s">
        <v>6</v>
      </c>
      <c r="E4" s="13">
        <f t="shared" si="0"/>
        <v>291</v>
      </c>
      <c r="F4" s="18">
        <v>43</v>
      </c>
      <c r="G4" s="18">
        <v>32</v>
      </c>
      <c r="H4" s="18">
        <v>22</v>
      </c>
      <c r="I4" s="18">
        <v>34</v>
      </c>
      <c r="J4" s="14">
        <v>17</v>
      </c>
      <c r="K4" s="14">
        <v>39</v>
      </c>
      <c r="L4" s="14">
        <v>33</v>
      </c>
      <c r="M4" s="14">
        <v>37</v>
      </c>
      <c r="N4" s="14">
        <v>34</v>
      </c>
      <c r="O4" s="22"/>
      <c r="P4">
        <f>E3-E4</f>
        <v>7</v>
      </c>
      <c r="Q4" s="19"/>
      <c r="R4">
        <f>E4-E$3</f>
        <v>-7</v>
      </c>
      <c r="S4" s="19">
        <f t="shared" ref="S4" si="1">E4/E$3</f>
        <v>0.97651006711409394</v>
      </c>
      <c r="T4">
        <f t="shared" ref="T4" si="2">E4-$U$1</f>
        <v>-109</v>
      </c>
      <c r="U4" s="19">
        <f t="shared" ref="U4" si="3">E4/$U$1</f>
        <v>0.72750000000000004</v>
      </c>
    </row>
    <row r="5" spans="1:21">
      <c r="A5" s="9">
        <v>3</v>
      </c>
      <c r="B5" s="11" t="s">
        <v>37</v>
      </c>
      <c r="C5" s="10" t="s">
        <v>38</v>
      </c>
      <c r="D5" s="16" t="s">
        <v>8</v>
      </c>
      <c r="E5" s="13">
        <f t="shared" si="0"/>
        <v>262</v>
      </c>
      <c r="F5" s="17">
        <v>40</v>
      </c>
      <c r="G5" s="17">
        <v>17</v>
      </c>
      <c r="H5" s="17">
        <v>16</v>
      </c>
      <c r="I5" s="17">
        <v>24</v>
      </c>
      <c r="J5" s="17">
        <v>12</v>
      </c>
      <c r="K5" s="17">
        <v>44</v>
      </c>
      <c r="L5" s="17">
        <v>37</v>
      </c>
      <c r="M5" s="17">
        <v>39</v>
      </c>
      <c r="N5" s="17">
        <v>33</v>
      </c>
      <c r="O5" s="22"/>
      <c r="P5">
        <f t="shared" ref="P5:P25" si="4">E4-E5</f>
        <v>29</v>
      </c>
      <c r="Q5" s="19"/>
      <c r="R5">
        <f t="shared" ref="R5:R25" si="5">E5-E$3</f>
        <v>-36</v>
      </c>
      <c r="S5" s="19">
        <f t="shared" ref="S5:S25" si="6">E5/E$3</f>
        <v>0.87919463087248317</v>
      </c>
      <c r="T5">
        <f t="shared" ref="T5:T25" si="7">E5-$U$1</f>
        <v>-138</v>
      </c>
      <c r="U5" s="19">
        <f t="shared" ref="U5:U25" si="8">E5/$U$1</f>
        <v>0.65500000000000003</v>
      </c>
    </row>
    <row r="6" spans="1:21">
      <c r="A6" s="9">
        <v>4</v>
      </c>
      <c r="B6" s="11" t="s">
        <v>7</v>
      </c>
      <c r="C6" s="12" t="s">
        <v>5</v>
      </c>
      <c r="D6" s="12" t="s">
        <v>6</v>
      </c>
      <c r="E6" s="13">
        <f t="shared" si="0"/>
        <v>256</v>
      </c>
      <c r="F6" s="14">
        <v>33</v>
      </c>
      <c r="G6" s="14">
        <v>15</v>
      </c>
      <c r="H6" s="14">
        <v>19</v>
      </c>
      <c r="I6" s="14">
        <v>27</v>
      </c>
      <c r="J6" s="14">
        <v>9</v>
      </c>
      <c r="K6" s="14">
        <v>43</v>
      </c>
      <c r="L6" s="14">
        <v>36</v>
      </c>
      <c r="M6" s="14">
        <v>36</v>
      </c>
      <c r="N6" s="14">
        <v>38</v>
      </c>
      <c r="O6" s="22"/>
      <c r="P6">
        <f t="shared" si="4"/>
        <v>6</v>
      </c>
      <c r="Q6" s="19"/>
      <c r="R6">
        <f t="shared" si="5"/>
        <v>-42</v>
      </c>
      <c r="S6" s="19">
        <f t="shared" si="6"/>
        <v>0.85906040268456374</v>
      </c>
      <c r="T6">
        <f t="shared" si="7"/>
        <v>-144</v>
      </c>
      <c r="U6" s="19">
        <f t="shared" si="8"/>
        <v>0.64</v>
      </c>
    </row>
    <row r="7" spans="1:21">
      <c r="A7" s="9">
        <v>5</v>
      </c>
      <c r="B7" s="11" t="s">
        <v>30</v>
      </c>
      <c r="C7" s="10" t="s">
        <v>5</v>
      </c>
      <c r="D7" s="16" t="s">
        <v>9</v>
      </c>
      <c r="E7" s="13">
        <f t="shared" si="0"/>
        <v>247</v>
      </c>
      <c r="F7" s="17">
        <v>27</v>
      </c>
      <c r="G7" s="17">
        <v>24</v>
      </c>
      <c r="H7" s="17">
        <v>16</v>
      </c>
      <c r="I7" s="17">
        <v>33</v>
      </c>
      <c r="J7" s="17">
        <v>9</v>
      </c>
      <c r="K7" s="17">
        <v>33</v>
      </c>
      <c r="L7" s="17">
        <v>42</v>
      </c>
      <c r="M7" s="17">
        <v>32</v>
      </c>
      <c r="N7" s="17">
        <v>31</v>
      </c>
      <c r="O7" s="22"/>
      <c r="P7">
        <f t="shared" si="4"/>
        <v>9</v>
      </c>
      <c r="Q7" s="19"/>
      <c r="R7">
        <f t="shared" si="5"/>
        <v>-51</v>
      </c>
      <c r="S7" s="19">
        <f t="shared" si="6"/>
        <v>0.82885906040268453</v>
      </c>
      <c r="T7">
        <f t="shared" si="7"/>
        <v>-153</v>
      </c>
      <c r="U7" s="19">
        <f t="shared" si="8"/>
        <v>0.61750000000000005</v>
      </c>
    </row>
    <row r="8" spans="1:21">
      <c r="A8" s="9">
        <v>6</v>
      </c>
      <c r="B8" s="24" t="s">
        <v>22</v>
      </c>
      <c r="C8" s="25" t="s">
        <v>5</v>
      </c>
      <c r="D8" s="25" t="s">
        <v>12</v>
      </c>
      <c r="E8" s="13">
        <f t="shared" si="0"/>
        <v>241</v>
      </c>
      <c r="F8" s="18">
        <v>32</v>
      </c>
      <c r="G8" s="18">
        <v>19</v>
      </c>
      <c r="H8" s="18">
        <v>18</v>
      </c>
      <c r="I8" s="18">
        <v>24</v>
      </c>
      <c r="J8" s="18">
        <v>9</v>
      </c>
      <c r="K8" s="18">
        <v>37</v>
      </c>
      <c r="L8" s="18">
        <v>40</v>
      </c>
      <c r="M8" s="18">
        <v>38</v>
      </c>
      <c r="N8" s="18">
        <v>24</v>
      </c>
      <c r="O8" s="22"/>
      <c r="P8">
        <f t="shared" si="4"/>
        <v>6</v>
      </c>
      <c r="Q8" s="19"/>
      <c r="R8">
        <f t="shared" si="5"/>
        <v>-57</v>
      </c>
      <c r="S8" s="19">
        <f t="shared" si="6"/>
        <v>0.8087248322147651</v>
      </c>
      <c r="T8">
        <f t="shared" si="7"/>
        <v>-159</v>
      </c>
      <c r="U8" s="19">
        <f t="shared" si="8"/>
        <v>0.60250000000000004</v>
      </c>
    </row>
    <row r="9" spans="1:21">
      <c r="A9" s="9">
        <v>7</v>
      </c>
      <c r="B9" s="11" t="s">
        <v>40</v>
      </c>
      <c r="C9" s="12" t="s">
        <v>41</v>
      </c>
      <c r="D9" s="12" t="s">
        <v>9</v>
      </c>
      <c r="E9" s="13">
        <f t="shared" si="0"/>
        <v>239</v>
      </c>
      <c r="F9" s="17">
        <v>22</v>
      </c>
      <c r="G9" s="17">
        <v>10</v>
      </c>
      <c r="H9" s="17">
        <v>17</v>
      </c>
      <c r="I9" s="17">
        <v>28</v>
      </c>
      <c r="J9" s="17">
        <v>6</v>
      </c>
      <c r="K9" s="17">
        <v>40</v>
      </c>
      <c r="L9" s="17">
        <v>35</v>
      </c>
      <c r="M9" s="17">
        <v>41</v>
      </c>
      <c r="N9" s="17">
        <v>40</v>
      </c>
      <c r="O9" s="22"/>
      <c r="P9">
        <f t="shared" si="4"/>
        <v>2</v>
      </c>
      <c r="Q9" s="19"/>
      <c r="R9">
        <f t="shared" si="5"/>
        <v>-59</v>
      </c>
      <c r="S9" s="19">
        <f t="shared" si="6"/>
        <v>0.80201342281879195</v>
      </c>
      <c r="T9">
        <f t="shared" si="7"/>
        <v>-161</v>
      </c>
      <c r="U9" s="19">
        <f t="shared" si="8"/>
        <v>0.59750000000000003</v>
      </c>
    </row>
    <row r="10" spans="1:21">
      <c r="A10" s="9">
        <v>8</v>
      </c>
      <c r="B10" s="11" t="s">
        <v>39</v>
      </c>
      <c r="C10" s="12" t="s">
        <v>5</v>
      </c>
      <c r="D10" s="12" t="s">
        <v>9</v>
      </c>
      <c r="E10" s="13">
        <f t="shared" si="0"/>
        <v>231</v>
      </c>
      <c r="F10" s="18">
        <v>17</v>
      </c>
      <c r="G10" s="18">
        <v>17</v>
      </c>
      <c r="H10" s="18">
        <v>17</v>
      </c>
      <c r="I10" s="18">
        <v>34</v>
      </c>
      <c r="J10" s="14">
        <v>9</v>
      </c>
      <c r="K10" s="14">
        <v>31</v>
      </c>
      <c r="L10" s="14">
        <v>38</v>
      </c>
      <c r="M10" s="14">
        <v>42</v>
      </c>
      <c r="N10" s="14">
        <v>26</v>
      </c>
      <c r="O10" s="22"/>
      <c r="P10">
        <f t="shared" si="4"/>
        <v>8</v>
      </c>
      <c r="Q10" s="19"/>
      <c r="R10">
        <f t="shared" si="5"/>
        <v>-67</v>
      </c>
      <c r="S10" s="19">
        <f t="shared" si="6"/>
        <v>0.77516778523489938</v>
      </c>
      <c r="T10">
        <f t="shared" si="7"/>
        <v>-169</v>
      </c>
      <c r="U10" s="19">
        <f t="shared" si="8"/>
        <v>0.57750000000000001</v>
      </c>
    </row>
    <row r="11" spans="1:21">
      <c r="A11" s="9">
        <v>9</v>
      </c>
      <c r="B11" s="11" t="s">
        <v>42</v>
      </c>
      <c r="C11" s="12" t="s">
        <v>38</v>
      </c>
      <c r="D11" s="12" t="s">
        <v>9</v>
      </c>
      <c r="E11" s="13">
        <f t="shared" si="0"/>
        <v>218</v>
      </c>
      <c r="F11" s="17">
        <v>34</v>
      </c>
      <c r="G11" s="17">
        <v>10</v>
      </c>
      <c r="H11" s="17">
        <v>15</v>
      </c>
      <c r="I11" s="17">
        <v>44</v>
      </c>
      <c r="J11" s="17">
        <v>8</v>
      </c>
      <c r="K11" s="17">
        <v>28</v>
      </c>
      <c r="L11" s="17">
        <v>36</v>
      </c>
      <c r="M11" s="17">
        <v>25</v>
      </c>
      <c r="N11" s="17">
        <v>18</v>
      </c>
      <c r="O11" s="22"/>
      <c r="P11">
        <f t="shared" si="4"/>
        <v>13</v>
      </c>
      <c r="Q11" s="19"/>
      <c r="R11">
        <f t="shared" si="5"/>
        <v>-80</v>
      </c>
      <c r="S11" s="19">
        <f t="shared" si="6"/>
        <v>0.73154362416107388</v>
      </c>
      <c r="T11">
        <f t="shared" si="7"/>
        <v>-182</v>
      </c>
      <c r="U11" s="19">
        <f t="shared" si="8"/>
        <v>0.54500000000000004</v>
      </c>
    </row>
    <row r="12" spans="1:21">
      <c r="A12" s="9">
        <v>10</v>
      </c>
      <c r="B12" s="11" t="s">
        <v>43</v>
      </c>
      <c r="C12" s="12" t="s">
        <v>44</v>
      </c>
      <c r="D12" s="12" t="s">
        <v>6</v>
      </c>
      <c r="E12" s="13">
        <f t="shared" si="0"/>
        <v>202</v>
      </c>
      <c r="F12" s="14">
        <v>21</v>
      </c>
      <c r="G12" s="14">
        <v>9</v>
      </c>
      <c r="H12" s="14">
        <v>14</v>
      </c>
      <c r="I12" s="14">
        <v>30</v>
      </c>
      <c r="J12" s="14">
        <v>5</v>
      </c>
      <c r="K12" s="14">
        <v>35</v>
      </c>
      <c r="L12" s="14">
        <v>36</v>
      </c>
      <c r="M12" s="14">
        <v>39</v>
      </c>
      <c r="N12" s="14">
        <v>13</v>
      </c>
      <c r="O12" s="22"/>
      <c r="P12">
        <f t="shared" si="4"/>
        <v>16</v>
      </c>
      <c r="Q12" s="19"/>
      <c r="R12">
        <f t="shared" si="5"/>
        <v>-96</v>
      </c>
      <c r="S12" s="19">
        <f t="shared" si="6"/>
        <v>0.67785234899328861</v>
      </c>
      <c r="T12">
        <f t="shared" si="7"/>
        <v>-198</v>
      </c>
      <c r="U12" s="19">
        <f t="shared" si="8"/>
        <v>0.505</v>
      </c>
    </row>
    <row r="13" spans="1:21">
      <c r="A13" s="9">
        <v>11</v>
      </c>
      <c r="B13" s="11" t="s">
        <v>35</v>
      </c>
      <c r="C13" s="12" t="s">
        <v>5</v>
      </c>
      <c r="D13" s="12" t="s">
        <v>6</v>
      </c>
      <c r="E13" s="13">
        <f t="shared" si="0"/>
        <v>190</v>
      </c>
      <c r="F13" s="17">
        <v>29</v>
      </c>
      <c r="G13" s="17">
        <v>8</v>
      </c>
      <c r="H13" s="17">
        <v>13</v>
      </c>
      <c r="I13" s="17">
        <v>31</v>
      </c>
      <c r="J13" s="17">
        <v>5</v>
      </c>
      <c r="K13" s="17">
        <v>41</v>
      </c>
      <c r="L13" s="17">
        <v>40</v>
      </c>
      <c r="M13" s="17">
        <v>16</v>
      </c>
      <c r="N13" s="17">
        <v>7</v>
      </c>
      <c r="O13" s="22"/>
      <c r="P13">
        <f t="shared" si="4"/>
        <v>12</v>
      </c>
      <c r="Q13" s="19"/>
      <c r="R13">
        <f t="shared" si="5"/>
        <v>-108</v>
      </c>
      <c r="S13" s="19">
        <f t="shared" si="6"/>
        <v>0.63758389261744963</v>
      </c>
      <c r="T13">
        <f t="shared" si="7"/>
        <v>-210</v>
      </c>
      <c r="U13" s="19">
        <f t="shared" si="8"/>
        <v>0.47499999999999998</v>
      </c>
    </row>
    <row r="14" spans="1:21">
      <c r="A14" s="9">
        <v>12</v>
      </c>
      <c r="B14" s="11" t="s">
        <v>45</v>
      </c>
      <c r="C14" s="10" t="s">
        <v>5</v>
      </c>
      <c r="D14" s="16" t="s">
        <v>12</v>
      </c>
      <c r="E14" s="13">
        <f t="shared" si="0"/>
        <v>191</v>
      </c>
      <c r="F14" s="18">
        <v>10</v>
      </c>
      <c r="G14" s="18">
        <v>12</v>
      </c>
      <c r="H14" s="18">
        <v>16</v>
      </c>
      <c r="I14" s="18">
        <v>34</v>
      </c>
      <c r="J14" s="14">
        <v>7</v>
      </c>
      <c r="K14" s="14">
        <v>35</v>
      </c>
      <c r="L14" s="14">
        <v>33</v>
      </c>
      <c r="M14" s="14">
        <v>33</v>
      </c>
      <c r="N14" s="14">
        <v>11</v>
      </c>
      <c r="O14" s="22"/>
      <c r="P14">
        <f t="shared" si="4"/>
        <v>-1</v>
      </c>
      <c r="Q14" s="19"/>
      <c r="R14">
        <f t="shared" si="5"/>
        <v>-107</v>
      </c>
      <c r="S14" s="19">
        <f t="shared" si="6"/>
        <v>0.64093959731543626</v>
      </c>
      <c r="T14">
        <f t="shared" si="7"/>
        <v>-209</v>
      </c>
      <c r="U14" s="19">
        <f t="shared" si="8"/>
        <v>0.47749999999999998</v>
      </c>
    </row>
    <row r="15" spans="1:21">
      <c r="A15" s="9">
        <v>13</v>
      </c>
      <c r="B15" s="11" t="s">
        <v>29</v>
      </c>
      <c r="C15" s="10" t="s">
        <v>5</v>
      </c>
      <c r="D15" s="16" t="s">
        <v>9</v>
      </c>
      <c r="E15" s="13">
        <f t="shared" si="0"/>
        <v>186</v>
      </c>
      <c r="F15" s="17">
        <v>32</v>
      </c>
      <c r="G15" s="17">
        <v>14</v>
      </c>
      <c r="H15" s="17">
        <v>21</v>
      </c>
      <c r="I15" s="17">
        <v>12</v>
      </c>
      <c r="J15" s="17">
        <v>4</v>
      </c>
      <c r="K15" s="17">
        <v>37</v>
      </c>
      <c r="L15" s="17">
        <v>36</v>
      </c>
      <c r="M15" s="17">
        <v>16</v>
      </c>
      <c r="N15" s="17">
        <v>14</v>
      </c>
      <c r="O15" s="22"/>
      <c r="P15">
        <f t="shared" si="4"/>
        <v>5</v>
      </c>
      <c r="Q15" s="19"/>
      <c r="R15">
        <f t="shared" si="5"/>
        <v>-112</v>
      </c>
      <c r="S15" s="19">
        <f t="shared" si="6"/>
        <v>0.62416107382550334</v>
      </c>
      <c r="T15">
        <f t="shared" si="7"/>
        <v>-214</v>
      </c>
      <c r="U15" s="19">
        <f t="shared" si="8"/>
        <v>0.46500000000000002</v>
      </c>
    </row>
    <row r="16" spans="1:21">
      <c r="A16" s="9">
        <v>14</v>
      </c>
      <c r="B16" s="11" t="s">
        <v>46</v>
      </c>
      <c r="C16" s="12" t="s">
        <v>5</v>
      </c>
      <c r="D16" s="12" t="s">
        <v>9</v>
      </c>
      <c r="E16" s="13">
        <f t="shared" si="0"/>
        <v>184</v>
      </c>
      <c r="F16" s="14">
        <v>31</v>
      </c>
      <c r="G16" s="14">
        <v>3</v>
      </c>
      <c r="H16" s="14">
        <v>13</v>
      </c>
      <c r="I16" s="14">
        <v>28</v>
      </c>
      <c r="J16" s="14">
        <v>4</v>
      </c>
      <c r="K16" s="14">
        <v>32</v>
      </c>
      <c r="L16" s="14">
        <v>31</v>
      </c>
      <c r="M16" s="14">
        <v>18</v>
      </c>
      <c r="N16" s="14">
        <v>24</v>
      </c>
      <c r="O16" s="22"/>
      <c r="P16">
        <f t="shared" si="4"/>
        <v>2</v>
      </c>
      <c r="Q16" s="19"/>
      <c r="R16">
        <f t="shared" si="5"/>
        <v>-114</v>
      </c>
      <c r="S16" s="19">
        <f t="shared" si="6"/>
        <v>0.6174496644295302</v>
      </c>
      <c r="T16">
        <f t="shared" si="7"/>
        <v>-216</v>
      </c>
      <c r="U16" s="19">
        <f t="shared" si="8"/>
        <v>0.46</v>
      </c>
    </row>
    <row r="17" spans="1:21">
      <c r="A17" s="9">
        <v>15</v>
      </c>
      <c r="B17" s="11" t="s">
        <v>47</v>
      </c>
      <c r="C17" s="12" t="s">
        <v>48</v>
      </c>
      <c r="D17" s="12" t="s">
        <v>9</v>
      </c>
      <c r="E17" s="13">
        <f t="shared" si="0"/>
        <v>165</v>
      </c>
      <c r="F17" s="17">
        <v>26</v>
      </c>
      <c r="G17" s="17">
        <v>15</v>
      </c>
      <c r="H17" s="17">
        <v>18</v>
      </c>
      <c r="I17" s="17">
        <v>27</v>
      </c>
      <c r="J17" s="17">
        <v>3</v>
      </c>
      <c r="K17" s="17">
        <v>21</v>
      </c>
      <c r="L17" s="17">
        <v>2</v>
      </c>
      <c r="M17" s="17">
        <v>41</v>
      </c>
      <c r="N17" s="17">
        <v>12</v>
      </c>
      <c r="O17" s="22"/>
      <c r="P17">
        <f t="shared" si="4"/>
        <v>19</v>
      </c>
      <c r="Q17" s="19"/>
      <c r="R17">
        <f t="shared" si="5"/>
        <v>-133</v>
      </c>
      <c r="S17" s="19">
        <f t="shared" si="6"/>
        <v>0.55369127516778527</v>
      </c>
      <c r="T17">
        <f t="shared" si="7"/>
        <v>-235</v>
      </c>
      <c r="U17" s="19">
        <f t="shared" si="8"/>
        <v>0.41249999999999998</v>
      </c>
    </row>
    <row r="18" spans="1:21">
      <c r="A18" s="9">
        <v>16</v>
      </c>
      <c r="B18" s="24" t="s">
        <v>49</v>
      </c>
      <c r="C18" s="25" t="s">
        <v>38</v>
      </c>
      <c r="D18" s="25" t="s">
        <v>9</v>
      </c>
      <c r="E18" s="13">
        <f t="shared" si="0"/>
        <v>164</v>
      </c>
      <c r="F18" s="18">
        <v>17</v>
      </c>
      <c r="G18" s="18">
        <v>17</v>
      </c>
      <c r="H18" s="18">
        <v>8</v>
      </c>
      <c r="I18" s="18">
        <v>14</v>
      </c>
      <c r="J18" s="18">
        <v>3</v>
      </c>
      <c r="K18" s="18">
        <v>29</v>
      </c>
      <c r="L18" s="18">
        <v>35</v>
      </c>
      <c r="M18" s="18">
        <v>36</v>
      </c>
      <c r="N18" s="18">
        <v>5</v>
      </c>
      <c r="O18" s="22"/>
      <c r="P18">
        <f t="shared" si="4"/>
        <v>1</v>
      </c>
      <c r="Q18" s="19"/>
      <c r="R18">
        <f t="shared" si="5"/>
        <v>-134</v>
      </c>
      <c r="S18" s="19">
        <f t="shared" si="6"/>
        <v>0.55033557046979864</v>
      </c>
      <c r="T18">
        <f t="shared" si="7"/>
        <v>-236</v>
      </c>
      <c r="U18" s="19">
        <f t="shared" si="8"/>
        <v>0.41</v>
      </c>
    </row>
    <row r="19" spans="1:21">
      <c r="A19" s="9">
        <v>17</v>
      </c>
      <c r="B19" s="11" t="s">
        <v>31</v>
      </c>
      <c r="C19" s="12" t="s">
        <v>5</v>
      </c>
      <c r="D19" s="12" t="s">
        <v>9</v>
      </c>
      <c r="E19" s="13">
        <f t="shared" si="0"/>
        <v>159</v>
      </c>
      <c r="F19" s="17">
        <v>23</v>
      </c>
      <c r="G19" s="17">
        <v>14</v>
      </c>
      <c r="H19" s="17">
        <v>16</v>
      </c>
      <c r="I19" s="17">
        <v>20</v>
      </c>
      <c r="J19" s="17">
        <v>1</v>
      </c>
      <c r="K19" s="17">
        <v>28</v>
      </c>
      <c r="L19" s="17">
        <v>18</v>
      </c>
      <c r="M19" s="17">
        <v>16</v>
      </c>
      <c r="N19" s="17">
        <v>23</v>
      </c>
      <c r="O19" s="22"/>
      <c r="P19">
        <f t="shared" si="4"/>
        <v>5</v>
      </c>
      <c r="Q19" s="19"/>
      <c r="R19">
        <f t="shared" si="5"/>
        <v>-139</v>
      </c>
      <c r="S19" s="19">
        <f t="shared" si="6"/>
        <v>0.53355704697986572</v>
      </c>
      <c r="T19">
        <f t="shared" si="7"/>
        <v>-241</v>
      </c>
      <c r="U19" s="19">
        <f t="shared" si="8"/>
        <v>0.39750000000000002</v>
      </c>
    </row>
    <row r="20" spans="1:21">
      <c r="A20" s="9">
        <v>18</v>
      </c>
      <c r="B20" s="11" t="s">
        <v>23</v>
      </c>
      <c r="C20" s="12" t="s">
        <v>5</v>
      </c>
      <c r="D20" s="12" t="s">
        <v>9</v>
      </c>
      <c r="E20" s="13">
        <f t="shared" si="0"/>
        <v>148</v>
      </c>
      <c r="F20" s="18">
        <v>16</v>
      </c>
      <c r="G20" s="18">
        <v>16</v>
      </c>
      <c r="H20" s="18">
        <v>3</v>
      </c>
      <c r="I20" s="18">
        <v>24</v>
      </c>
      <c r="J20" s="14">
        <v>4</v>
      </c>
      <c r="K20" s="14">
        <v>18</v>
      </c>
      <c r="L20" s="14">
        <v>23</v>
      </c>
      <c r="M20" s="14">
        <v>29</v>
      </c>
      <c r="N20" s="14">
        <v>15</v>
      </c>
      <c r="O20" s="22"/>
      <c r="P20">
        <f t="shared" si="4"/>
        <v>11</v>
      </c>
      <c r="Q20" s="19"/>
      <c r="R20">
        <f t="shared" si="5"/>
        <v>-150</v>
      </c>
      <c r="S20" s="19">
        <f t="shared" si="6"/>
        <v>0.49664429530201343</v>
      </c>
      <c r="T20">
        <f t="shared" si="7"/>
        <v>-252</v>
      </c>
      <c r="U20" s="19">
        <f t="shared" si="8"/>
        <v>0.37</v>
      </c>
    </row>
    <row r="21" spans="1:21">
      <c r="A21" s="9">
        <v>19</v>
      </c>
      <c r="B21" s="11" t="s">
        <v>50</v>
      </c>
      <c r="C21" s="12" t="s">
        <v>48</v>
      </c>
      <c r="D21" s="12" t="s">
        <v>6</v>
      </c>
      <c r="E21" s="13">
        <f t="shared" si="0"/>
        <v>65</v>
      </c>
      <c r="F21" s="17">
        <v>7</v>
      </c>
      <c r="G21" s="17">
        <v>13</v>
      </c>
      <c r="H21" s="17">
        <v>7</v>
      </c>
      <c r="I21" s="17">
        <v>10</v>
      </c>
      <c r="J21" s="17">
        <v>4</v>
      </c>
      <c r="K21" s="17">
        <v>2</v>
      </c>
      <c r="L21" s="17">
        <v>3</v>
      </c>
      <c r="M21" s="17">
        <v>19</v>
      </c>
      <c r="N21" s="17">
        <v>0</v>
      </c>
      <c r="O21" s="22"/>
      <c r="P21">
        <f t="shared" si="4"/>
        <v>83</v>
      </c>
      <c r="Q21" s="19"/>
      <c r="R21">
        <f t="shared" si="5"/>
        <v>-233</v>
      </c>
      <c r="S21" s="19">
        <f t="shared" si="6"/>
        <v>0.21812080536912751</v>
      </c>
      <c r="T21">
        <f t="shared" si="7"/>
        <v>-335</v>
      </c>
      <c r="U21" s="19">
        <f t="shared" si="8"/>
        <v>0.16250000000000001</v>
      </c>
    </row>
    <row r="22" spans="1:21">
      <c r="A22" s="9">
        <v>20</v>
      </c>
      <c r="B22" s="11" t="s">
        <v>36</v>
      </c>
      <c r="C22" s="12" t="s">
        <v>5</v>
      </c>
      <c r="D22" s="12" t="s">
        <v>9</v>
      </c>
      <c r="E22" s="13">
        <f t="shared" si="0"/>
        <v>62</v>
      </c>
      <c r="F22" s="14">
        <v>8</v>
      </c>
      <c r="G22" s="14">
        <v>4</v>
      </c>
      <c r="H22" s="14">
        <v>11</v>
      </c>
      <c r="I22" s="14">
        <v>13</v>
      </c>
      <c r="J22" s="14">
        <v>3</v>
      </c>
      <c r="K22" s="14">
        <v>7</v>
      </c>
      <c r="L22" s="14">
        <v>4</v>
      </c>
      <c r="M22" s="14">
        <v>12</v>
      </c>
      <c r="N22" s="14">
        <v>0</v>
      </c>
      <c r="O22" s="22"/>
      <c r="P22">
        <f t="shared" si="4"/>
        <v>3</v>
      </c>
      <c r="Q22" s="19"/>
      <c r="R22">
        <f t="shared" si="5"/>
        <v>-236</v>
      </c>
      <c r="S22" s="19">
        <f t="shared" si="6"/>
        <v>0.20805369127516779</v>
      </c>
      <c r="T22">
        <f t="shared" si="7"/>
        <v>-338</v>
      </c>
      <c r="U22" s="19">
        <f t="shared" si="8"/>
        <v>0.155</v>
      </c>
    </row>
    <row r="23" spans="1:21">
      <c r="A23" s="9">
        <v>21</v>
      </c>
      <c r="B23" s="11" t="s">
        <v>51</v>
      </c>
      <c r="C23" s="12" t="s">
        <v>5</v>
      </c>
      <c r="D23" s="12" t="s">
        <v>9</v>
      </c>
      <c r="E23" s="13">
        <f t="shared" si="0"/>
        <v>50</v>
      </c>
      <c r="F23" s="17">
        <v>3</v>
      </c>
      <c r="G23" s="17">
        <v>7</v>
      </c>
      <c r="H23" s="17">
        <v>9</v>
      </c>
      <c r="I23" s="17">
        <v>14</v>
      </c>
      <c r="J23" s="17">
        <v>3</v>
      </c>
      <c r="K23" s="17">
        <v>1</v>
      </c>
      <c r="L23" s="17">
        <v>0</v>
      </c>
      <c r="M23" s="17">
        <v>7</v>
      </c>
      <c r="N23" s="17">
        <v>6</v>
      </c>
      <c r="O23" s="22"/>
      <c r="P23">
        <f t="shared" si="4"/>
        <v>12</v>
      </c>
      <c r="Q23" s="19"/>
      <c r="R23">
        <f t="shared" si="5"/>
        <v>-248</v>
      </c>
      <c r="S23" s="19">
        <f t="shared" si="6"/>
        <v>0.16778523489932887</v>
      </c>
      <c r="T23">
        <f t="shared" si="7"/>
        <v>-350</v>
      </c>
      <c r="U23" s="19">
        <f t="shared" si="8"/>
        <v>0.125</v>
      </c>
    </row>
    <row r="24" spans="1:21">
      <c r="A24" s="9">
        <v>22</v>
      </c>
      <c r="B24" s="11" t="s">
        <v>52</v>
      </c>
      <c r="C24" s="12" t="s">
        <v>5</v>
      </c>
      <c r="D24" s="12" t="s">
        <v>9</v>
      </c>
      <c r="E24" s="13">
        <f t="shared" si="0"/>
        <v>28</v>
      </c>
      <c r="F24" s="14">
        <v>10</v>
      </c>
      <c r="G24" s="14">
        <v>2</v>
      </c>
      <c r="H24" s="14">
        <v>3</v>
      </c>
      <c r="I24" s="14">
        <v>0</v>
      </c>
      <c r="J24" s="14">
        <v>2</v>
      </c>
      <c r="K24" s="14">
        <v>6</v>
      </c>
      <c r="L24" s="14">
        <v>2</v>
      </c>
      <c r="M24" s="14">
        <v>3</v>
      </c>
      <c r="N24" s="14">
        <v>0</v>
      </c>
      <c r="O24" s="22"/>
      <c r="P24">
        <f t="shared" si="4"/>
        <v>22</v>
      </c>
      <c r="Q24" s="19"/>
      <c r="R24">
        <f t="shared" si="5"/>
        <v>-270</v>
      </c>
      <c r="S24" s="19">
        <f t="shared" si="6"/>
        <v>9.3959731543624164E-2</v>
      </c>
      <c r="T24">
        <f t="shared" si="7"/>
        <v>-372</v>
      </c>
      <c r="U24" s="19">
        <f t="shared" si="8"/>
        <v>7.0000000000000007E-2</v>
      </c>
    </row>
    <row r="25" spans="1:21">
      <c r="A25" s="9">
        <v>23</v>
      </c>
      <c r="B25" s="11" t="s">
        <v>53</v>
      </c>
      <c r="C25" s="12" t="s">
        <v>5</v>
      </c>
      <c r="D25" s="12" t="s">
        <v>9</v>
      </c>
      <c r="E25" s="13">
        <f t="shared" si="0"/>
        <v>10</v>
      </c>
      <c r="F25" s="17">
        <v>1</v>
      </c>
      <c r="G25" s="17">
        <v>0</v>
      </c>
      <c r="H25" s="17">
        <v>1</v>
      </c>
      <c r="I25" s="17">
        <v>0</v>
      </c>
      <c r="J25" s="17">
        <v>4</v>
      </c>
      <c r="K25" s="17">
        <v>3</v>
      </c>
      <c r="L25" s="17">
        <v>1</v>
      </c>
      <c r="M25" s="17">
        <v>0</v>
      </c>
      <c r="N25" s="17">
        <v>0</v>
      </c>
      <c r="O25" s="22"/>
      <c r="P25">
        <f t="shared" si="4"/>
        <v>18</v>
      </c>
      <c r="Q25" s="19"/>
      <c r="R25">
        <f t="shared" si="5"/>
        <v>-288</v>
      </c>
      <c r="S25" s="19">
        <f t="shared" si="6"/>
        <v>3.3557046979865772E-2</v>
      </c>
      <c r="T25">
        <f t="shared" si="7"/>
        <v>-390</v>
      </c>
      <c r="U25" s="19">
        <f t="shared" si="8"/>
        <v>2.5000000000000001E-2</v>
      </c>
    </row>
    <row r="26" spans="1:21">
      <c r="A26" s="21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21">
      <c r="A27" s="21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21">
      <c r="B28" s="4" t="s">
        <v>11</v>
      </c>
      <c r="D28" s="2"/>
      <c r="E28" s="2"/>
      <c r="F28" s="2"/>
      <c r="G28" s="2"/>
      <c r="H28" s="2"/>
      <c r="I28" s="2"/>
      <c r="J28" s="3"/>
      <c r="K28" s="3"/>
      <c r="L28" s="3"/>
    </row>
    <row r="29" spans="1:21">
      <c r="A29" s="5" t="s">
        <v>12</v>
      </c>
      <c r="B29" s="4" t="s">
        <v>13</v>
      </c>
      <c r="D29" s="2"/>
      <c r="F29" s="2"/>
      <c r="G29" s="2"/>
      <c r="H29" s="2"/>
      <c r="I29" s="2"/>
      <c r="J29" s="3"/>
      <c r="K29" s="3"/>
      <c r="L29" s="3"/>
    </row>
    <row r="30" spans="1:21">
      <c r="A30" s="5" t="s">
        <v>9</v>
      </c>
      <c r="B30" s="4" t="s">
        <v>14</v>
      </c>
      <c r="D30" s="2"/>
      <c r="F30" s="2">
        <v>1</v>
      </c>
      <c r="G30" s="2">
        <v>2</v>
      </c>
      <c r="H30" s="2">
        <v>3</v>
      </c>
      <c r="I30" s="2">
        <v>4</v>
      </c>
      <c r="J30" s="2">
        <v>5</v>
      </c>
      <c r="K30" s="2">
        <v>6</v>
      </c>
      <c r="L30" s="2">
        <v>7</v>
      </c>
      <c r="M30" s="2">
        <v>8</v>
      </c>
      <c r="N30" s="2">
        <v>9</v>
      </c>
      <c r="O30" s="2"/>
    </row>
    <row r="31" spans="1:21">
      <c r="A31" s="5" t="s">
        <v>8</v>
      </c>
      <c r="B31" s="6" t="s">
        <v>15</v>
      </c>
      <c r="D31" s="2"/>
      <c r="F31" s="2">
        <f>SUM($F3:F3)</f>
        <v>41</v>
      </c>
      <c r="G31" s="2">
        <f>SUM($F3:G3)</f>
        <v>61</v>
      </c>
      <c r="H31" s="2">
        <f>SUM($F3:H3)</f>
        <v>77</v>
      </c>
      <c r="I31" s="2">
        <f>SUM($F3:I3)</f>
        <v>114</v>
      </c>
      <c r="J31" s="2">
        <f>SUM($F3:J3)</f>
        <v>129</v>
      </c>
      <c r="K31" s="2">
        <f>SUM($F3:K3)</f>
        <v>173</v>
      </c>
      <c r="L31" s="2">
        <f>SUM($F3:L3)</f>
        <v>215</v>
      </c>
      <c r="M31" s="2">
        <f>SUM($F3:M3)</f>
        <v>264</v>
      </c>
      <c r="N31" s="2">
        <f>SUM($F3:N3)</f>
        <v>298</v>
      </c>
      <c r="O31" s="2"/>
    </row>
    <row r="32" spans="1:21">
      <c r="A32" s="5" t="s">
        <v>6</v>
      </c>
      <c r="B32" s="4" t="s">
        <v>16</v>
      </c>
      <c r="D32" s="2"/>
      <c r="F32" s="2">
        <f>SUM($F4:F4)</f>
        <v>43</v>
      </c>
      <c r="G32" s="2">
        <f>SUM($F4:G4)</f>
        <v>75</v>
      </c>
      <c r="H32" s="2">
        <f>SUM($F4:H4)</f>
        <v>97</v>
      </c>
      <c r="I32" s="2">
        <f>SUM($F4:I4)</f>
        <v>131</v>
      </c>
      <c r="J32" s="2">
        <f>SUM($F4:J4)</f>
        <v>148</v>
      </c>
      <c r="K32" s="2">
        <f>SUM($F4:K4)</f>
        <v>187</v>
      </c>
      <c r="L32" s="2">
        <f>SUM($F4:L4)</f>
        <v>220</v>
      </c>
      <c r="M32" s="2">
        <f>SUM($F4:M4)</f>
        <v>257</v>
      </c>
      <c r="N32" s="2">
        <f>SUM($F4:N4)</f>
        <v>291</v>
      </c>
      <c r="O32" s="2"/>
    </row>
    <row r="33" spans="1:15">
      <c r="A33" s="5" t="s">
        <v>17</v>
      </c>
      <c r="B33" s="4" t="s">
        <v>18</v>
      </c>
      <c r="D33" s="2"/>
      <c r="F33" s="2">
        <f>SUM($F5:F5)</f>
        <v>40</v>
      </c>
      <c r="G33" s="2">
        <f>SUM($F5:G5)</f>
        <v>57</v>
      </c>
      <c r="H33" s="2">
        <f>SUM($F5:H5)</f>
        <v>73</v>
      </c>
      <c r="I33" s="2">
        <f>SUM($F5:I5)</f>
        <v>97</v>
      </c>
      <c r="J33" s="2">
        <f>SUM($F5:J5)</f>
        <v>109</v>
      </c>
      <c r="K33" s="2">
        <f>SUM($F5:K5)</f>
        <v>153</v>
      </c>
      <c r="L33" s="2">
        <f>SUM($F5:L5)</f>
        <v>190</v>
      </c>
      <c r="M33" s="2">
        <f>SUM($F5:M5)</f>
        <v>229</v>
      </c>
      <c r="N33" s="2">
        <f>SUM($F5:N5)</f>
        <v>262</v>
      </c>
      <c r="O33" s="2"/>
    </row>
    <row r="34" spans="1:15">
      <c r="A34" s="5" t="s">
        <v>19</v>
      </c>
      <c r="B34" s="6" t="s">
        <v>20</v>
      </c>
      <c r="D34" s="2"/>
      <c r="F34" s="2">
        <f>SUM($F6:F6)</f>
        <v>33</v>
      </c>
      <c r="G34" s="2">
        <f>SUM($F6:G6)</f>
        <v>48</v>
      </c>
      <c r="H34" s="2">
        <f>SUM($F6:H6)</f>
        <v>67</v>
      </c>
      <c r="I34" s="2">
        <f>SUM($F6:I6)</f>
        <v>94</v>
      </c>
      <c r="J34" s="2">
        <f>SUM($F6:J6)</f>
        <v>103</v>
      </c>
      <c r="K34" s="2">
        <f>SUM($F6:K6)</f>
        <v>146</v>
      </c>
      <c r="L34" s="2">
        <f>SUM($F6:L6)</f>
        <v>182</v>
      </c>
      <c r="M34" s="2">
        <f>SUM($F6:M6)</f>
        <v>218</v>
      </c>
      <c r="N34" s="2">
        <f>SUM($F6:N6)</f>
        <v>256</v>
      </c>
      <c r="O34" s="2"/>
    </row>
    <row r="35" spans="1:15">
      <c r="A35" s="7"/>
      <c r="D35" s="2"/>
      <c r="F35" s="2">
        <f>SUM($F7:F7)</f>
        <v>27</v>
      </c>
      <c r="G35" s="2">
        <f>SUM($F7:G7)</f>
        <v>51</v>
      </c>
      <c r="H35" s="2">
        <f>SUM($F7:H7)</f>
        <v>67</v>
      </c>
      <c r="I35" s="2">
        <f>SUM($F7:I7)</f>
        <v>100</v>
      </c>
      <c r="J35" s="2">
        <f>SUM($F7:J7)</f>
        <v>109</v>
      </c>
      <c r="K35" s="2">
        <f>SUM($F7:K7)</f>
        <v>142</v>
      </c>
      <c r="L35" s="2">
        <f>SUM($F7:L7)</f>
        <v>184</v>
      </c>
      <c r="M35" s="2">
        <f>SUM($F7:M7)</f>
        <v>216</v>
      </c>
      <c r="N35" s="2">
        <f>SUM($F7:N7)</f>
        <v>247</v>
      </c>
      <c r="O35" s="2"/>
    </row>
    <row r="36" spans="1:15">
      <c r="A36" s="7"/>
      <c r="B36" s="4" t="s">
        <v>21</v>
      </c>
      <c r="D36" s="2"/>
      <c r="F36" s="2">
        <f>SUM($F8:F8)</f>
        <v>32</v>
      </c>
      <c r="G36" s="2">
        <f>SUM($F8:G8)</f>
        <v>51</v>
      </c>
      <c r="H36" s="2">
        <f>SUM($F8:H8)</f>
        <v>69</v>
      </c>
      <c r="I36" s="2">
        <f>SUM($F8:I8)</f>
        <v>93</v>
      </c>
      <c r="J36" s="2">
        <f>SUM($F8:J8)</f>
        <v>102</v>
      </c>
      <c r="K36" s="2">
        <f>SUM($F8:K8)</f>
        <v>139</v>
      </c>
      <c r="L36" s="2">
        <f>SUM($F8:L8)</f>
        <v>179</v>
      </c>
      <c r="M36" s="2">
        <f>SUM($F8:M8)</f>
        <v>217</v>
      </c>
      <c r="N36" s="2">
        <f>SUM($F8:N8)</f>
        <v>241</v>
      </c>
      <c r="O36" s="2"/>
    </row>
    <row r="37" spans="1:15">
      <c r="F37" s="2">
        <f>SUM($F9:F9)</f>
        <v>22</v>
      </c>
      <c r="G37" s="2">
        <f>SUM($F9:G9)</f>
        <v>32</v>
      </c>
      <c r="H37" s="2">
        <f>SUM($F9:H9)</f>
        <v>49</v>
      </c>
      <c r="I37" s="2">
        <f>SUM($F9:I9)</f>
        <v>77</v>
      </c>
      <c r="J37" s="2">
        <f>SUM($F9:J9)</f>
        <v>83</v>
      </c>
      <c r="K37" s="2">
        <f>SUM($F9:K9)</f>
        <v>123</v>
      </c>
      <c r="L37" s="2">
        <f>SUM($F9:L9)</f>
        <v>158</v>
      </c>
      <c r="M37" s="2">
        <f>SUM($F9:M9)</f>
        <v>199</v>
      </c>
      <c r="N37" s="2">
        <f>SUM($F9:N9)</f>
        <v>239</v>
      </c>
      <c r="O37" s="2"/>
    </row>
    <row r="38" spans="1:15">
      <c r="F38" s="2">
        <f>SUM($F10:F10)</f>
        <v>17</v>
      </c>
      <c r="G38" s="2">
        <f>SUM($F10:G10)</f>
        <v>34</v>
      </c>
      <c r="H38" s="2">
        <f>SUM($F10:H10)</f>
        <v>51</v>
      </c>
      <c r="I38" s="2">
        <f>SUM($F10:I10)</f>
        <v>85</v>
      </c>
      <c r="J38" s="2">
        <f>SUM($F10:J10)</f>
        <v>94</v>
      </c>
      <c r="K38" s="2">
        <f>SUM($F10:K10)</f>
        <v>125</v>
      </c>
      <c r="L38" s="2">
        <f>SUM($F10:L10)</f>
        <v>163</v>
      </c>
      <c r="M38" s="2">
        <f>SUM($F10:M10)</f>
        <v>205</v>
      </c>
      <c r="N38" s="2">
        <f>SUM($F10:N10)</f>
        <v>231</v>
      </c>
      <c r="O38" s="2"/>
    </row>
    <row r="39" spans="1:15">
      <c r="F39" s="2">
        <f>SUM($F11:F11)</f>
        <v>34</v>
      </c>
      <c r="G39" s="2">
        <f>SUM($F11:G11)</f>
        <v>44</v>
      </c>
      <c r="H39" s="2">
        <f>SUM($F11:H11)</f>
        <v>59</v>
      </c>
      <c r="I39" s="2">
        <f>SUM($F11:I11)</f>
        <v>103</v>
      </c>
      <c r="J39" s="2">
        <f>SUM($F11:J11)</f>
        <v>111</v>
      </c>
      <c r="K39" s="2">
        <f>SUM($F11:K11)</f>
        <v>139</v>
      </c>
      <c r="L39" s="2">
        <f>SUM($F11:L11)</f>
        <v>175</v>
      </c>
      <c r="M39" s="2">
        <f>SUM($F11:M11)</f>
        <v>200</v>
      </c>
      <c r="N39" s="2">
        <f>SUM($F11:N11)</f>
        <v>218</v>
      </c>
      <c r="O39" s="2"/>
    </row>
    <row r="40" spans="1:15">
      <c r="F40" s="2">
        <f>SUM($F12:F12)</f>
        <v>21</v>
      </c>
      <c r="G40" s="2">
        <f>SUM($F12:G12)</f>
        <v>30</v>
      </c>
      <c r="H40" s="2">
        <f>SUM($F12:H12)</f>
        <v>44</v>
      </c>
      <c r="I40" s="2">
        <f>SUM($F12:I12)</f>
        <v>74</v>
      </c>
      <c r="J40" s="2">
        <f>SUM($F12:J12)</f>
        <v>79</v>
      </c>
      <c r="K40" s="2">
        <f>SUM($F12:K12)</f>
        <v>114</v>
      </c>
      <c r="L40" s="2">
        <f>SUM($F12:L12)</f>
        <v>150</v>
      </c>
      <c r="M40" s="2">
        <f>SUM($F12:M12)</f>
        <v>189</v>
      </c>
      <c r="N40" s="2">
        <f>SUM($F12:N12)</f>
        <v>202</v>
      </c>
      <c r="O40" s="2"/>
    </row>
    <row r="41" spans="1:15">
      <c r="F41" s="2">
        <f>SUM($F13:F13)</f>
        <v>29</v>
      </c>
      <c r="G41" s="2">
        <f>SUM($F13:G13)</f>
        <v>37</v>
      </c>
      <c r="H41" s="2">
        <f>SUM($F13:H13)</f>
        <v>50</v>
      </c>
      <c r="I41" s="2">
        <f>SUM($F13:I13)</f>
        <v>81</v>
      </c>
      <c r="J41" s="2">
        <f>SUM($F13:J13)</f>
        <v>86</v>
      </c>
      <c r="K41" s="2">
        <f>SUM($F13:K13)</f>
        <v>127</v>
      </c>
      <c r="L41" s="2">
        <f>SUM($F13:L13)</f>
        <v>167</v>
      </c>
      <c r="M41" s="2">
        <f>SUM($F13:M13)</f>
        <v>183</v>
      </c>
      <c r="N41" s="2">
        <f>SUM($F13:N13)</f>
        <v>190</v>
      </c>
      <c r="O41" s="2"/>
    </row>
    <row r="42" spans="1:15">
      <c r="F42" s="2">
        <f>SUM($F14:F14)</f>
        <v>10</v>
      </c>
      <c r="G42" s="2">
        <f>SUM($F14:G14)</f>
        <v>22</v>
      </c>
      <c r="H42" s="2">
        <f>SUM($F14:H14)</f>
        <v>38</v>
      </c>
      <c r="I42" s="2">
        <f>SUM($F14:I14)</f>
        <v>72</v>
      </c>
      <c r="J42" s="2">
        <f>SUM($F14:J14)</f>
        <v>79</v>
      </c>
      <c r="K42" s="2">
        <f>SUM($F14:K14)</f>
        <v>114</v>
      </c>
      <c r="L42" s="2">
        <f>SUM($F14:L14)</f>
        <v>147</v>
      </c>
      <c r="M42" s="2">
        <f>SUM($F14:M14)</f>
        <v>180</v>
      </c>
      <c r="N42" s="2">
        <f>SUM($F14:N14)</f>
        <v>191</v>
      </c>
      <c r="O42" s="2"/>
    </row>
    <row r="43" spans="1:15">
      <c r="F43" s="2">
        <f>SUM($F15:F15)</f>
        <v>32</v>
      </c>
      <c r="G43" s="2">
        <f>SUM($F15:G15)</f>
        <v>46</v>
      </c>
      <c r="H43" s="2">
        <f>SUM($F15:H15)</f>
        <v>67</v>
      </c>
      <c r="I43" s="2">
        <f>SUM($F15:I15)</f>
        <v>79</v>
      </c>
      <c r="J43" s="2">
        <f>SUM($F15:J15)</f>
        <v>83</v>
      </c>
      <c r="K43" s="2">
        <f>SUM($F15:K15)</f>
        <v>120</v>
      </c>
      <c r="L43" s="2">
        <f>SUM($F15:L15)</f>
        <v>156</v>
      </c>
      <c r="M43" s="2">
        <f>SUM($F15:M15)</f>
        <v>172</v>
      </c>
      <c r="N43" s="2">
        <f>SUM($F15:N15)</f>
        <v>186</v>
      </c>
      <c r="O43" s="2"/>
    </row>
    <row r="44" spans="1:15">
      <c r="F44" s="2">
        <f>SUM($F16:F16)</f>
        <v>31</v>
      </c>
      <c r="G44" s="2">
        <f>SUM($F16:G16)</f>
        <v>34</v>
      </c>
      <c r="H44" s="2">
        <f>SUM($F16:H16)</f>
        <v>47</v>
      </c>
      <c r="I44" s="2">
        <f>SUM($F16:I16)</f>
        <v>75</v>
      </c>
      <c r="J44" s="2">
        <f>SUM($F16:J16)</f>
        <v>79</v>
      </c>
      <c r="K44" s="2">
        <f>SUM($F16:K16)</f>
        <v>111</v>
      </c>
      <c r="L44" s="2">
        <f>SUM($F16:L16)</f>
        <v>142</v>
      </c>
      <c r="M44" s="2">
        <f>SUM($F16:M16)</f>
        <v>160</v>
      </c>
      <c r="N44" s="2">
        <f>SUM($F16:N16)</f>
        <v>184</v>
      </c>
      <c r="O44" s="2"/>
    </row>
    <row r="45" spans="1:15">
      <c r="F45" s="2">
        <f>SUM($F17:F17)</f>
        <v>26</v>
      </c>
      <c r="G45" s="2">
        <f>SUM($F17:G17)</f>
        <v>41</v>
      </c>
      <c r="H45" s="2">
        <f>SUM($F17:H17)</f>
        <v>59</v>
      </c>
      <c r="I45" s="2">
        <f>SUM($F17:I17)</f>
        <v>86</v>
      </c>
      <c r="J45" s="2">
        <f>SUM($F17:J17)</f>
        <v>89</v>
      </c>
      <c r="K45" s="2">
        <f>SUM($F17:K17)</f>
        <v>110</v>
      </c>
      <c r="L45" s="2">
        <f>SUM($F17:L17)</f>
        <v>112</v>
      </c>
      <c r="M45" s="2">
        <f>SUM($F17:M17)</f>
        <v>153</v>
      </c>
      <c r="N45" s="2">
        <f>SUM($F17:N17)</f>
        <v>165</v>
      </c>
      <c r="O45" s="2"/>
    </row>
    <row r="46" spans="1:15">
      <c r="F46" s="2">
        <f>SUM($F18:F18)</f>
        <v>17</v>
      </c>
      <c r="G46" s="2">
        <f>SUM($F18:G18)</f>
        <v>34</v>
      </c>
      <c r="H46" s="2">
        <f>SUM($F18:H18)</f>
        <v>42</v>
      </c>
      <c r="I46" s="2">
        <f>SUM($F18:I18)</f>
        <v>56</v>
      </c>
      <c r="J46" s="2">
        <f>SUM($F18:J18)</f>
        <v>59</v>
      </c>
      <c r="K46" s="2">
        <f>SUM($F18:K18)</f>
        <v>88</v>
      </c>
      <c r="L46" s="2">
        <f>SUM($F18:L18)</f>
        <v>123</v>
      </c>
      <c r="M46" s="2">
        <f>SUM($F18:M18)</f>
        <v>159</v>
      </c>
      <c r="N46" s="2">
        <f>SUM($F18:N18)</f>
        <v>164</v>
      </c>
      <c r="O46" s="2"/>
    </row>
    <row r="47" spans="1:15">
      <c r="F47" s="2">
        <f>SUM($F19:F19)</f>
        <v>23</v>
      </c>
      <c r="G47" s="2">
        <f>SUM($F19:G19)</f>
        <v>37</v>
      </c>
      <c r="H47" s="2">
        <f>SUM($F19:H19)</f>
        <v>53</v>
      </c>
      <c r="I47" s="2">
        <f>SUM($F19:I19)</f>
        <v>73</v>
      </c>
      <c r="J47" s="2">
        <f>SUM($F19:J19)</f>
        <v>74</v>
      </c>
      <c r="K47" s="2">
        <f>SUM($F19:K19)</f>
        <v>102</v>
      </c>
      <c r="L47" s="2">
        <f>SUM($F19:L19)</f>
        <v>120</v>
      </c>
      <c r="M47" s="2">
        <f>SUM($F19:M19)</f>
        <v>136</v>
      </c>
      <c r="N47" s="2">
        <f>SUM($F19:N19)</f>
        <v>159</v>
      </c>
      <c r="O47" s="2"/>
    </row>
    <row r="48" spans="1:15">
      <c r="F48" s="2">
        <f>SUM($F20:F20)</f>
        <v>16</v>
      </c>
      <c r="G48" s="2">
        <f>SUM($F20:G20)</f>
        <v>32</v>
      </c>
      <c r="H48" s="2">
        <f>SUM($F20:H20)</f>
        <v>35</v>
      </c>
      <c r="I48" s="2">
        <f>SUM($F20:I20)</f>
        <v>59</v>
      </c>
      <c r="J48" s="2">
        <f>SUM($F20:J20)</f>
        <v>63</v>
      </c>
      <c r="K48" s="2">
        <f>SUM($F20:K20)</f>
        <v>81</v>
      </c>
      <c r="L48" s="2">
        <f>SUM($F20:L20)</f>
        <v>104</v>
      </c>
      <c r="M48" s="2">
        <f>SUM($F20:M20)</f>
        <v>133</v>
      </c>
      <c r="N48" s="2">
        <f>SUM($F20:N20)</f>
        <v>148</v>
      </c>
      <c r="O48" s="2"/>
    </row>
    <row r="49" spans="5:15">
      <c r="F49" s="2">
        <f>SUM($F21:F21)</f>
        <v>7</v>
      </c>
      <c r="G49" s="2">
        <f>SUM($F21:G21)</f>
        <v>20</v>
      </c>
      <c r="H49" s="2">
        <f>SUM($F21:H21)</f>
        <v>27</v>
      </c>
      <c r="I49" s="2">
        <f>SUM($F21:I21)</f>
        <v>37</v>
      </c>
      <c r="J49" s="2">
        <f>SUM($F21:J21)</f>
        <v>41</v>
      </c>
      <c r="K49" s="2">
        <f>SUM($F21:K21)</f>
        <v>43</v>
      </c>
      <c r="L49" s="2">
        <f>SUM($F21:L21)</f>
        <v>46</v>
      </c>
      <c r="M49" s="2">
        <f>SUM($F21:M21)</f>
        <v>65</v>
      </c>
      <c r="N49" s="2">
        <f>SUM($F21:N21)</f>
        <v>65</v>
      </c>
      <c r="O49" s="2"/>
    </row>
    <row r="50" spans="5:15">
      <c r="F50" s="2">
        <f>SUM($F22:F22)</f>
        <v>8</v>
      </c>
      <c r="G50" s="2">
        <f>SUM($F22:G22)</f>
        <v>12</v>
      </c>
      <c r="H50" s="2">
        <f>SUM($F22:H22)</f>
        <v>23</v>
      </c>
      <c r="I50" s="2">
        <f>SUM($F22:I22)</f>
        <v>36</v>
      </c>
      <c r="J50" s="2">
        <f>SUM($F22:J22)</f>
        <v>39</v>
      </c>
      <c r="K50" s="2">
        <f>SUM($F22:K22)</f>
        <v>46</v>
      </c>
      <c r="L50" s="2">
        <f>SUM($F22:L22)</f>
        <v>50</v>
      </c>
      <c r="M50" s="2">
        <f>SUM($F22:M22)</f>
        <v>62</v>
      </c>
      <c r="N50" s="2">
        <f>SUM($F22:N22)</f>
        <v>62</v>
      </c>
      <c r="O50" s="2"/>
    </row>
    <row r="51" spans="5:15">
      <c r="F51" s="2">
        <f>SUM($F23:F23)</f>
        <v>3</v>
      </c>
      <c r="G51" s="2">
        <f>SUM($F23:G23)</f>
        <v>10</v>
      </c>
      <c r="H51" s="2">
        <f>SUM($F23:H23)</f>
        <v>19</v>
      </c>
      <c r="I51" s="2">
        <f>SUM($F23:I23)</f>
        <v>33</v>
      </c>
      <c r="J51" s="2">
        <f>SUM($F23:J23)</f>
        <v>36</v>
      </c>
      <c r="K51" s="2">
        <f>SUM($F23:K23)</f>
        <v>37</v>
      </c>
      <c r="L51" s="2">
        <f>SUM($F23:L23)</f>
        <v>37</v>
      </c>
      <c r="M51" s="2">
        <f>SUM($F23:M23)</f>
        <v>44</v>
      </c>
      <c r="N51" s="2">
        <f>SUM($F23:N23)</f>
        <v>50</v>
      </c>
      <c r="O51" s="2"/>
    </row>
    <row r="52" spans="5:15">
      <c r="F52" s="2">
        <f>SUM($F24:F24)</f>
        <v>10</v>
      </c>
      <c r="G52" s="2">
        <f>SUM($F24:G24)</f>
        <v>12</v>
      </c>
      <c r="H52" s="2">
        <f>SUM($F24:H24)</f>
        <v>15</v>
      </c>
      <c r="I52" s="2">
        <f>SUM($F24:I24)</f>
        <v>15</v>
      </c>
      <c r="J52" s="2">
        <f>SUM($F24:J24)</f>
        <v>17</v>
      </c>
      <c r="K52" s="2">
        <f>SUM($F24:K24)</f>
        <v>23</v>
      </c>
      <c r="L52" s="2">
        <f>SUM($F24:L24)</f>
        <v>25</v>
      </c>
      <c r="M52" s="2">
        <f>SUM($F24:M24)</f>
        <v>28</v>
      </c>
      <c r="N52" s="2">
        <f>SUM($F24:N24)</f>
        <v>28</v>
      </c>
      <c r="O52" s="2"/>
    </row>
    <row r="53" spans="5:15">
      <c r="F53" s="2">
        <f>SUM($F25:F25)</f>
        <v>1</v>
      </c>
      <c r="G53" s="2">
        <f>SUM($F25:G25)</f>
        <v>1</v>
      </c>
      <c r="H53" s="2">
        <f>SUM($F25:H25)</f>
        <v>2</v>
      </c>
      <c r="I53" s="2">
        <f>SUM($F25:I25)</f>
        <v>2</v>
      </c>
      <c r="J53" s="2">
        <f>SUM($F25:J25)</f>
        <v>6</v>
      </c>
      <c r="K53" s="2">
        <f>SUM($F25:K25)</f>
        <v>9</v>
      </c>
      <c r="L53" s="2">
        <f>SUM($F25:L25)</f>
        <v>10</v>
      </c>
      <c r="M53" s="2">
        <f>SUM($F25:M25)</f>
        <v>10</v>
      </c>
      <c r="N53" s="2">
        <f>SUM($F25:N25)</f>
        <v>10</v>
      </c>
      <c r="O53" s="2"/>
    </row>
    <row r="54" spans="5:15">
      <c r="F54" s="2">
        <f>MAX(F31:F53)</f>
        <v>43</v>
      </c>
      <c r="G54" s="2">
        <f t="shared" ref="G54:N54" si="9">MAX(G31:G53)</f>
        <v>75</v>
      </c>
      <c r="H54" s="2">
        <f t="shared" si="9"/>
        <v>97</v>
      </c>
      <c r="I54" s="2">
        <f t="shared" si="9"/>
        <v>131</v>
      </c>
      <c r="J54" s="2">
        <f t="shared" si="9"/>
        <v>148</v>
      </c>
      <c r="K54" s="2">
        <f t="shared" si="9"/>
        <v>187</v>
      </c>
      <c r="L54" s="2">
        <f t="shared" si="9"/>
        <v>220</v>
      </c>
      <c r="M54" s="2">
        <f t="shared" si="9"/>
        <v>264</v>
      </c>
      <c r="N54" s="2">
        <f t="shared" si="9"/>
        <v>298</v>
      </c>
      <c r="O54" s="2"/>
    </row>
    <row r="56" spans="5:15">
      <c r="E56" s="1" t="str">
        <f>B3</f>
        <v>Paweł Kikel</v>
      </c>
      <c r="F56" s="8">
        <f t="shared" ref="F56:N56" si="10">F31/F$54</f>
        <v>0.95348837209302328</v>
      </c>
      <c r="G56" s="8">
        <f t="shared" si="10"/>
        <v>0.81333333333333335</v>
      </c>
      <c r="H56" s="8">
        <f t="shared" si="10"/>
        <v>0.79381443298969068</v>
      </c>
      <c r="I56" s="8">
        <f t="shared" si="10"/>
        <v>0.87022900763358779</v>
      </c>
      <c r="J56" s="8">
        <f t="shared" si="10"/>
        <v>0.8716216216216216</v>
      </c>
      <c r="K56" s="8">
        <f t="shared" si="10"/>
        <v>0.92513368983957223</v>
      </c>
      <c r="L56" s="8">
        <f t="shared" si="10"/>
        <v>0.97727272727272729</v>
      </c>
      <c r="M56" s="8">
        <f t="shared" si="10"/>
        <v>1</v>
      </c>
      <c r="N56" s="8">
        <f t="shared" si="10"/>
        <v>1</v>
      </c>
      <c r="O56" s="8"/>
    </row>
    <row r="57" spans="5:15">
      <c r="E57" s="1" t="str">
        <f t="shared" ref="E57:E78" si="11">B4</f>
        <v>Paweł "Trzmiel" Gromadzki</v>
      </c>
      <c r="F57" s="8">
        <f t="shared" ref="F57:N57" si="12">F32/F$54</f>
        <v>1</v>
      </c>
      <c r="G57" s="8">
        <f t="shared" si="12"/>
        <v>1</v>
      </c>
      <c r="H57" s="8">
        <f t="shared" si="12"/>
        <v>1</v>
      </c>
      <c r="I57" s="8">
        <f t="shared" si="12"/>
        <v>1</v>
      </c>
      <c r="J57" s="8">
        <f t="shared" si="12"/>
        <v>1</v>
      </c>
      <c r="K57" s="8">
        <f t="shared" si="12"/>
        <v>1</v>
      </c>
      <c r="L57" s="8">
        <f t="shared" si="12"/>
        <v>1</v>
      </c>
      <c r="M57" s="8">
        <f t="shared" si="12"/>
        <v>0.97348484848484851</v>
      </c>
      <c r="N57" s="8">
        <f t="shared" si="12"/>
        <v>0.97651006711409394</v>
      </c>
      <c r="O57" s="8"/>
    </row>
    <row r="58" spans="5:15">
      <c r="E58" s="1" t="str">
        <f t="shared" si="11"/>
        <v>Donat Grotha</v>
      </c>
      <c r="F58" s="8">
        <f t="shared" ref="F58:N58" si="13">F33/F$54</f>
        <v>0.93023255813953487</v>
      </c>
      <c r="G58" s="8">
        <f t="shared" si="13"/>
        <v>0.76</v>
      </c>
      <c r="H58" s="8">
        <f t="shared" si="13"/>
        <v>0.75257731958762886</v>
      </c>
      <c r="I58" s="8">
        <f t="shared" si="13"/>
        <v>0.74045801526717558</v>
      </c>
      <c r="J58" s="8">
        <f t="shared" si="13"/>
        <v>0.73648648648648651</v>
      </c>
      <c r="K58" s="8">
        <f t="shared" si="13"/>
        <v>0.81818181818181823</v>
      </c>
      <c r="L58" s="8">
        <f t="shared" si="13"/>
        <v>0.86363636363636365</v>
      </c>
      <c r="M58" s="8">
        <f t="shared" si="13"/>
        <v>0.86742424242424243</v>
      </c>
      <c r="N58" s="8">
        <f t="shared" si="13"/>
        <v>0.87919463087248317</v>
      </c>
      <c r="O58" s="8"/>
    </row>
    <row r="59" spans="5:15">
      <c r="E59" s="1" t="str">
        <f t="shared" si="11"/>
        <v>Krzysztof "FAZIK" Brzeziński</v>
      </c>
      <c r="F59" s="8">
        <f t="shared" ref="F59:N59" si="14">F34/F$54</f>
        <v>0.76744186046511631</v>
      </c>
      <c r="G59" s="8">
        <f t="shared" si="14"/>
        <v>0.64</v>
      </c>
      <c r="H59" s="8">
        <f t="shared" si="14"/>
        <v>0.69072164948453607</v>
      </c>
      <c r="I59" s="8">
        <f t="shared" si="14"/>
        <v>0.71755725190839692</v>
      </c>
      <c r="J59" s="8">
        <f t="shared" si="14"/>
        <v>0.69594594594594594</v>
      </c>
      <c r="K59" s="8">
        <f t="shared" si="14"/>
        <v>0.78074866310160429</v>
      </c>
      <c r="L59" s="8">
        <f t="shared" si="14"/>
        <v>0.82727272727272727</v>
      </c>
      <c r="M59" s="8">
        <f t="shared" si="14"/>
        <v>0.8257575757575758</v>
      </c>
      <c r="N59" s="8">
        <f t="shared" si="14"/>
        <v>0.85906040268456374</v>
      </c>
      <c r="O59" s="8"/>
    </row>
    <row r="60" spans="5:15">
      <c r="E60" s="1" t="str">
        <f t="shared" si="11"/>
        <v>Robert "Stanley" Stańczyk</v>
      </c>
      <c r="F60" s="8">
        <f t="shared" ref="F60:N60" si="15">F35/F$54</f>
        <v>0.62790697674418605</v>
      </c>
      <c r="G60" s="8">
        <f t="shared" si="15"/>
        <v>0.68</v>
      </c>
      <c r="H60" s="8">
        <f t="shared" si="15"/>
        <v>0.69072164948453607</v>
      </c>
      <c r="I60" s="8">
        <f t="shared" si="15"/>
        <v>0.76335877862595425</v>
      </c>
      <c r="J60" s="8">
        <f t="shared" si="15"/>
        <v>0.73648648648648651</v>
      </c>
      <c r="K60" s="8">
        <f t="shared" si="15"/>
        <v>0.75935828877005351</v>
      </c>
      <c r="L60" s="8">
        <f t="shared" si="15"/>
        <v>0.83636363636363631</v>
      </c>
      <c r="M60" s="8">
        <f t="shared" si="15"/>
        <v>0.81818181818181823</v>
      </c>
      <c r="N60" s="8">
        <f t="shared" si="15"/>
        <v>0.82885906040268453</v>
      </c>
      <c r="O60" s="8"/>
    </row>
    <row r="61" spans="5:15">
      <c r="E61" s="1" t="str">
        <f t="shared" si="11"/>
        <v>Leszek "Haris" Jęczkowski</v>
      </c>
      <c r="F61" s="8">
        <f t="shared" ref="F61:N61" si="16">F36/F$54</f>
        <v>0.7441860465116279</v>
      </c>
      <c r="G61" s="8">
        <f t="shared" si="16"/>
        <v>0.68</v>
      </c>
      <c r="H61" s="8">
        <f t="shared" si="16"/>
        <v>0.71134020618556704</v>
      </c>
      <c r="I61" s="8">
        <f t="shared" si="16"/>
        <v>0.70992366412213737</v>
      </c>
      <c r="J61" s="8">
        <f t="shared" si="16"/>
        <v>0.68918918918918914</v>
      </c>
      <c r="K61" s="8">
        <f t="shared" si="16"/>
        <v>0.74331550802139035</v>
      </c>
      <c r="L61" s="8">
        <f t="shared" si="16"/>
        <v>0.8136363636363636</v>
      </c>
      <c r="M61" s="8">
        <f t="shared" si="16"/>
        <v>0.82196969696969702</v>
      </c>
      <c r="N61" s="8">
        <f t="shared" si="16"/>
        <v>0.8087248322147651</v>
      </c>
      <c r="O61" s="8"/>
    </row>
    <row r="62" spans="5:15">
      <c r="E62" s="1" t="str">
        <f t="shared" si="11"/>
        <v>Marzena Goike</v>
      </c>
      <c r="F62" s="8">
        <f t="shared" ref="F62:N62" si="17">F37/F$54</f>
        <v>0.51162790697674421</v>
      </c>
      <c r="G62" s="8">
        <f t="shared" si="17"/>
        <v>0.42666666666666669</v>
      </c>
      <c r="H62" s="8">
        <f t="shared" si="17"/>
        <v>0.50515463917525771</v>
      </c>
      <c r="I62" s="8">
        <f t="shared" si="17"/>
        <v>0.58778625954198471</v>
      </c>
      <c r="J62" s="8">
        <f t="shared" si="17"/>
        <v>0.56081081081081086</v>
      </c>
      <c r="K62" s="8">
        <f t="shared" si="17"/>
        <v>0.65775401069518713</v>
      </c>
      <c r="L62" s="8">
        <f t="shared" si="17"/>
        <v>0.71818181818181814</v>
      </c>
      <c r="M62" s="8">
        <f t="shared" si="17"/>
        <v>0.75378787878787878</v>
      </c>
      <c r="N62" s="8">
        <f t="shared" si="17"/>
        <v>0.80201342281879195</v>
      </c>
      <c r="O62" s="8"/>
    </row>
    <row r="63" spans="5:15">
      <c r="E63" s="1" t="str">
        <f t="shared" si="11"/>
        <v>Robert "Franek" Frank</v>
      </c>
      <c r="F63" s="8">
        <f t="shared" ref="F63:N63" si="18">F38/F$54</f>
        <v>0.39534883720930231</v>
      </c>
      <c r="G63" s="8">
        <f t="shared" si="18"/>
        <v>0.45333333333333331</v>
      </c>
      <c r="H63" s="8">
        <f t="shared" si="18"/>
        <v>0.52577319587628868</v>
      </c>
      <c r="I63" s="8">
        <f t="shared" si="18"/>
        <v>0.64885496183206104</v>
      </c>
      <c r="J63" s="8">
        <f t="shared" si="18"/>
        <v>0.63513513513513509</v>
      </c>
      <c r="K63" s="8">
        <f t="shared" si="18"/>
        <v>0.66844919786096257</v>
      </c>
      <c r="L63" s="8">
        <f t="shared" si="18"/>
        <v>0.74090909090909096</v>
      </c>
      <c r="M63" s="8">
        <f t="shared" si="18"/>
        <v>0.77651515151515149</v>
      </c>
      <c r="N63" s="8">
        <f t="shared" si="18"/>
        <v>0.77516778523489938</v>
      </c>
      <c r="O63" s="8"/>
    </row>
    <row r="64" spans="5:15">
      <c r="E64" s="1" t="str">
        <f t="shared" si="11"/>
        <v>Igor Adaszkiewicz</v>
      </c>
      <c r="F64" s="8">
        <f t="shared" ref="F64:N64" si="19">F39/F$54</f>
        <v>0.79069767441860461</v>
      </c>
      <c r="G64" s="8">
        <f t="shared" si="19"/>
        <v>0.58666666666666667</v>
      </c>
      <c r="H64" s="8">
        <f t="shared" si="19"/>
        <v>0.60824742268041232</v>
      </c>
      <c r="I64" s="8">
        <f t="shared" si="19"/>
        <v>0.7862595419847328</v>
      </c>
      <c r="J64" s="8">
        <f t="shared" si="19"/>
        <v>0.75</v>
      </c>
      <c r="K64" s="8">
        <f t="shared" si="19"/>
        <v>0.74331550802139035</v>
      </c>
      <c r="L64" s="8">
        <f t="shared" si="19"/>
        <v>0.79545454545454541</v>
      </c>
      <c r="M64" s="8">
        <f t="shared" si="19"/>
        <v>0.75757575757575757</v>
      </c>
      <c r="N64" s="8">
        <f t="shared" si="19"/>
        <v>0.73154362416107388</v>
      </c>
      <c r="O64" s="8"/>
    </row>
    <row r="65" spans="5:15">
      <c r="E65" s="1" t="str">
        <f t="shared" si="11"/>
        <v>Andrzej Szach</v>
      </c>
      <c r="F65" s="8">
        <f t="shared" ref="F65:N65" si="20">F40/F$54</f>
        <v>0.48837209302325579</v>
      </c>
      <c r="G65" s="8">
        <f t="shared" si="20"/>
        <v>0.4</v>
      </c>
      <c r="H65" s="8">
        <f t="shared" si="20"/>
        <v>0.45360824742268041</v>
      </c>
      <c r="I65" s="8">
        <f t="shared" si="20"/>
        <v>0.56488549618320616</v>
      </c>
      <c r="J65" s="8">
        <f t="shared" si="20"/>
        <v>0.53378378378378377</v>
      </c>
      <c r="K65" s="8">
        <f t="shared" si="20"/>
        <v>0.60962566844919786</v>
      </c>
      <c r="L65" s="8">
        <f t="shared" si="20"/>
        <v>0.68181818181818177</v>
      </c>
      <c r="M65" s="8">
        <f t="shared" si="20"/>
        <v>0.71590909090909094</v>
      </c>
      <c r="N65" s="8">
        <f t="shared" si="20"/>
        <v>0.67785234899328861</v>
      </c>
      <c r="O65" s="8"/>
    </row>
    <row r="66" spans="5:15">
      <c r="E66" s="1" t="str">
        <f t="shared" si="11"/>
        <v>Aleksandr Skorniakov</v>
      </c>
      <c r="F66" s="8">
        <f t="shared" ref="F66:N66" si="21">F41/F$54</f>
        <v>0.67441860465116277</v>
      </c>
      <c r="G66" s="8">
        <f t="shared" si="21"/>
        <v>0.49333333333333335</v>
      </c>
      <c r="H66" s="8">
        <f t="shared" si="21"/>
        <v>0.51546391752577314</v>
      </c>
      <c r="I66" s="8">
        <f t="shared" si="21"/>
        <v>0.61832061068702293</v>
      </c>
      <c r="J66" s="8">
        <f t="shared" si="21"/>
        <v>0.58108108108108103</v>
      </c>
      <c r="K66" s="8">
        <f t="shared" si="21"/>
        <v>0.67914438502673802</v>
      </c>
      <c r="L66" s="8">
        <f t="shared" si="21"/>
        <v>0.75909090909090904</v>
      </c>
      <c r="M66" s="8">
        <f t="shared" si="21"/>
        <v>0.69318181818181823</v>
      </c>
      <c r="N66" s="8">
        <f t="shared" si="21"/>
        <v>0.63758389261744963</v>
      </c>
      <c r="O66" s="8"/>
    </row>
    <row r="67" spans="5:15">
      <c r="E67" s="1" t="str">
        <f t="shared" si="11"/>
        <v>Marek Czerski</v>
      </c>
      <c r="F67" s="8">
        <f t="shared" ref="F67:N67" si="22">F42/F$54</f>
        <v>0.23255813953488372</v>
      </c>
      <c r="G67" s="8">
        <f t="shared" si="22"/>
        <v>0.29333333333333333</v>
      </c>
      <c r="H67" s="8">
        <f t="shared" si="22"/>
        <v>0.39175257731958762</v>
      </c>
      <c r="I67" s="8">
        <f t="shared" si="22"/>
        <v>0.54961832061068705</v>
      </c>
      <c r="J67" s="8">
        <f t="shared" si="22"/>
        <v>0.53378378378378377</v>
      </c>
      <c r="K67" s="8">
        <f t="shared" si="22"/>
        <v>0.60962566844919786</v>
      </c>
      <c r="L67" s="8">
        <f t="shared" si="22"/>
        <v>0.66818181818181821</v>
      </c>
      <c r="M67" s="8">
        <f t="shared" si="22"/>
        <v>0.68181818181818177</v>
      </c>
      <c r="N67" s="8">
        <f t="shared" si="22"/>
        <v>0.64093959731543626</v>
      </c>
    </row>
    <row r="68" spans="5:15">
      <c r="E68" s="1" t="str">
        <f t="shared" si="11"/>
        <v>Radosław "Shogun" Wiśniewski</v>
      </c>
      <c r="F68" s="8">
        <f t="shared" ref="F68:N68" si="23">F43/F$54</f>
        <v>0.7441860465116279</v>
      </c>
      <c r="G68" s="8">
        <f t="shared" si="23"/>
        <v>0.61333333333333329</v>
      </c>
      <c r="H68" s="8">
        <f t="shared" si="23"/>
        <v>0.69072164948453607</v>
      </c>
      <c r="I68" s="8">
        <f t="shared" si="23"/>
        <v>0.60305343511450382</v>
      </c>
      <c r="J68" s="8">
        <f t="shared" si="23"/>
        <v>0.56081081081081086</v>
      </c>
      <c r="K68" s="8">
        <f t="shared" si="23"/>
        <v>0.64171122994652408</v>
      </c>
      <c r="L68" s="8">
        <f t="shared" si="23"/>
        <v>0.70909090909090911</v>
      </c>
      <c r="M68" s="8">
        <f t="shared" si="23"/>
        <v>0.65151515151515149</v>
      </c>
      <c r="N68" s="8">
        <f t="shared" si="23"/>
        <v>0.62416107382550334</v>
      </c>
    </row>
    <row r="69" spans="5:15">
      <c r="E69" s="1" t="str">
        <f t="shared" si="11"/>
        <v>Mateusz Jezierski</v>
      </c>
      <c r="F69" s="8">
        <f t="shared" ref="F69:N69" si="24">F44/F$54</f>
        <v>0.72093023255813948</v>
      </c>
      <c r="G69" s="8">
        <f t="shared" si="24"/>
        <v>0.45333333333333331</v>
      </c>
      <c r="H69" s="8">
        <f t="shared" si="24"/>
        <v>0.4845360824742268</v>
      </c>
      <c r="I69" s="8">
        <f t="shared" si="24"/>
        <v>0.5725190839694656</v>
      </c>
      <c r="J69" s="8">
        <f t="shared" si="24"/>
        <v>0.53378378378378377</v>
      </c>
      <c r="K69" s="8">
        <f t="shared" si="24"/>
        <v>0.5935828877005348</v>
      </c>
      <c r="L69" s="8">
        <f t="shared" si="24"/>
        <v>0.6454545454545455</v>
      </c>
      <c r="M69" s="8">
        <f t="shared" si="24"/>
        <v>0.60606060606060608</v>
      </c>
      <c r="N69" s="8">
        <f t="shared" si="24"/>
        <v>0.6174496644295302</v>
      </c>
    </row>
    <row r="70" spans="5:15">
      <c r="E70" s="1" t="str">
        <f t="shared" si="11"/>
        <v>Marek Grzegorski</v>
      </c>
      <c r="F70" s="8">
        <f t="shared" ref="F70:N70" si="25">F45/F$54</f>
        <v>0.60465116279069764</v>
      </c>
      <c r="G70" s="8">
        <f t="shared" si="25"/>
        <v>0.54666666666666663</v>
      </c>
      <c r="H70" s="8">
        <f t="shared" si="25"/>
        <v>0.60824742268041232</v>
      </c>
      <c r="I70" s="8">
        <f t="shared" si="25"/>
        <v>0.65648854961832059</v>
      </c>
      <c r="J70" s="8">
        <f t="shared" si="25"/>
        <v>0.60135135135135132</v>
      </c>
      <c r="K70" s="8">
        <f t="shared" si="25"/>
        <v>0.58823529411764708</v>
      </c>
      <c r="L70" s="8">
        <f t="shared" si="25"/>
        <v>0.50909090909090904</v>
      </c>
      <c r="M70" s="8">
        <f t="shared" si="25"/>
        <v>0.57954545454545459</v>
      </c>
      <c r="N70" s="8">
        <f t="shared" si="25"/>
        <v>0.55369127516778527</v>
      </c>
    </row>
    <row r="71" spans="5:15">
      <c r="E71" s="1" t="str">
        <f t="shared" si="11"/>
        <v>Iwona Babul</v>
      </c>
      <c r="F71" s="8">
        <f t="shared" ref="F71:N71" si="26">F46/F$54</f>
        <v>0.39534883720930231</v>
      </c>
      <c r="G71" s="8">
        <f t="shared" si="26"/>
        <v>0.45333333333333331</v>
      </c>
      <c r="H71" s="8">
        <f t="shared" si="26"/>
        <v>0.4329896907216495</v>
      </c>
      <c r="I71" s="8">
        <f t="shared" si="26"/>
        <v>0.42748091603053434</v>
      </c>
      <c r="J71" s="8">
        <f t="shared" si="26"/>
        <v>0.39864864864864863</v>
      </c>
      <c r="K71" s="8">
        <f t="shared" si="26"/>
        <v>0.47058823529411764</v>
      </c>
      <c r="L71" s="8">
        <f t="shared" si="26"/>
        <v>0.55909090909090908</v>
      </c>
      <c r="M71" s="8">
        <f t="shared" si="26"/>
        <v>0.60227272727272729</v>
      </c>
      <c r="N71" s="8">
        <f t="shared" si="26"/>
        <v>0.55033557046979864</v>
      </c>
    </row>
    <row r="72" spans="5:15">
      <c r="E72" s="1" t="str">
        <f t="shared" si="11"/>
        <v>Kostiantyn Fedotov</v>
      </c>
      <c r="F72" s="8">
        <f t="shared" ref="F72:N72" si="27">F47/F$54</f>
        <v>0.53488372093023251</v>
      </c>
      <c r="G72" s="8">
        <f t="shared" si="27"/>
        <v>0.49333333333333335</v>
      </c>
      <c r="H72" s="8">
        <f t="shared" si="27"/>
        <v>0.54639175257731953</v>
      </c>
      <c r="I72" s="8">
        <f t="shared" si="27"/>
        <v>0.5572519083969466</v>
      </c>
      <c r="J72" s="8">
        <f t="shared" si="27"/>
        <v>0.5</v>
      </c>
      <c r="K72" s="8">
        <f t="shared" si="27"/>
        <v>0.54545454545454541</v>
      </c>
      <c r="L72" s="8">
        <f t="shared" si="27"/>
        <v>0.54545454545454541</v>
      </c>
      <c r="M72" s="8">
        <f t="shared" si="27"/>
        <v>0.51515151515151514</v>
      </c>
      <c r="N72" s="8">
        <f t="shared" si="27"/>
        <v>0.53355704697986572</v>
      </c>
    </row>
    <row r="73" spans="5:15">
      <c r="E73" s="1" t="str">
        <f t="shared" si="11"/>
        <v>Dorota Janiszewska</v>
      </c>
      <c r="F73" s="8">
        <f t="shared" ref="F73:N73" si="28">F48/F$54</f>
        <v>0.37209302325581395</v>
      </c>
      <c r="G73" s="8">
        <f t="shared" si="28"/>
        <v>0.42666666666666669</v>
      </c>
      <c r="H73" s="8">
        <f t="shared" si="28"/>
        <v>0.36082474226804123</v>
      </c>
      <c r="I73" s="8">
        <f t="shared" si="28"/>
        <v>0.45038167938931295</v>
      </c>
      <c r="J73" s="8">
        <f t="shared" si="28"/>
        <v>0.42567567567567566</v>
      </c>
      <c r="K73" s="8">
        <f t="shared" si="28"/>
        <v>0.43315508021390375</v>
      </c>
      <c r="L73" s="8">
        <f t="shared" si="28"/>
        <v>0.47272727272727272</v>
      </c>
      <c r="M73" s="8">
        <f t="shared" si="28"/>
        <v>0.50378787878787878</v>
      </c>
      <c r="N73" s="8">
        <f t="shared" si="28"/>
        <v>0.49664429530201343</v>
      </c>
    </row>
    <row r="74" spans="5:15">
      <c r="E74" s="1" t="str">
        <f t="shared" si="11"/>
        <v>Karolina Karapyta</v>
      </c>
      <c r="F74" s="8">
        <f t="shared" ref="F74:N74" si="29">F49/F$54</f>
        <v>0.16279069767441862</v>
      </c>
      <c r="G74" s="8">
        <f t="shared" si="29"/>
        <v>0.26666666666666666</v>
      </c>
      <c r="H74" s="8">
        <f t="shared" si="29"/>
        <v>0.27835051546391754</v>
      </c>
      <c r="I74" s="8">
        <f t="shared" si="29"/>
        <v>0.28244274809160308</v>
      </c>
      <c r="J74" s="8">
        <f t="shared" si="29"/>
        <v>0.27702702702702703</v>
      </c>
      <c r="K74" s="8">
        <f t="shared" si="29"/>
        <v>0.22994652406417113</v>
      </c>
      <c r="L74" s="8">
        <f t="shared" si="29"/>
        <v>0.20909090909090908</v>
      </c>
      <c r="M74" s="8">
        <f t="shared" si="29"/>
        <v>0.24621212121212122</v>
      </c>
      <c r="N74" s="8">
        <f t="shared" si="29"/>
        <v>0.21812080536912751</v>
      </c>
    </row>
    <row r="75" spans="5:15">
      <c r="E75" s="1" t="str">
        <f t="shared" si="11"/>
        <v>Karolina Pietraszewska</v>
      </c>
      <c r="F75" s="8">
        <f t="shared" ref="F75:N75" si="30">F50/F$54</f>
        <v>0.18604651162790697</v>
      </c>
      <c r="G75" s="8">
        <f t="shared" si="30"/>
        <v>0.16</v>
      </c>
      <c r="H75" s="8">
        <f t="shared" si="30"/>
        <v>0.23711340206185566</v>
      </c>
      <c r="I75" s="8">
        <f t="shared" si="30"/>
        <v>0.27480916030534353</v>
      </c>
      <c r="J75" s="8">
        <f t="shared" si="30"/>
        <v>0.26351351351351349</v>
      </c>
      <c r="K75" s="8">
        <f t="shared" si="30"/>
        <v>0.24598930481283424</v>
      </c>
      <c r="L75" s="8">
        <f t="shared" si="30"/>
        <v>0.22727272727272727</v>
      </c>
      <c r="M75" s="8">
        <f t="shared" si="30"/>
        <v>0.23484848484848486</v>
      </c>
      <c r="N75" s="8">
        <f t="shared" si="30"/>
        <v>0.20805369127516779</v>
      </c>
    </row>
    <row r="76" spans="5:15">
      <c r="E76" s="1" t="str">
        <f t="shared" si="11"/>
        <v>Weronika Kojtka</v>
      </c>
      <c r="F76" s="8">
        <f t="shared" ref="F76:N76" si="31">F51/F$54</f>
        <v>6.9767441860465115E-2</v>
      </c>
      <c r="G76" s="8">
        <f t="shared" si="31"/>
        <v>0.13333333333333333</v>
      </c>
      <c r="H76" s="8">
        <f t="shared" si="31"/>
        <v>0.19587628865979381</v>
      </c>
      <c r="I76" s="8">
        <f t="shared" si="31"/>
        <v>0.25190839694656486</v>
      </c>
      <c r="J76" s="8">
        <f t="shared" si="31"/>
        <v>0.24324324324324326</v>
      </c>
      <c r="K76" s="8">
        <f t="shared" si="31"/>
        <v>0.19786096256684493</v>
      </c>
      <c r="L76" s="8">
        <f t="shared" si="31"/>
        <v>0.16818181818181818</v>
      </c>
      <c r="M76" s="8">
        <f t="shared" si="31"/>
        <v>0.16666666666666666</v>
      </c>
      <c r="N76" s="8">
        <f t="shared" si="31"/>
        <v>0.16778523489932887</v>
      </c>
    </row>
    <row r="77" spans="5:15">
      <c r="E77" s="1" t="str">
        <f t="shared" si="11"/>
        <v>Wiktoria Kojtka</v>
      </c>
      <c r="F77" s="8">
        <f t="shared" ref="F77:N77" si="32">F52/F$54</f>
        <v>0.23255813953488372</v>
      </c>
      <c r="G77" s="8">
        <f t="shared" si="32"/>
        <v>0.16</v>
      </c>
      <c r="H77" s="8">
        <f t="shared" si="32"/>
        <v>0.15463917525773196</v>
      </c>
      <c r="I77" s="8">
        <f t="shared" si="32"/>
        <v>0.11450381679389313</v>
      </c>
      <c r="J77" s="8">
        <f t="shared" si="32"/>
        <v>0.11486486486486487</v>
      </c>
      <c r="K77" s="8">
        <f t="shared" si="32"/>
        <v>0.12299465240641712</v>
      </c>
      <c r="L77" s="8">
        <f t="shared" si="32"/>
        <v>0.11363636363636363</v>
      </c>
      <c r="M77" s="8">
        <f t="shared" si="32"/>
        <v>0.10606060606060606</v>
      </c>
      <c r="N77" s="8">
        <f t="shared" si="32"/>
        <v>9.3959731543624164E-2</v>
      </c>
    </row>
    <row r="78" spans="5:15">
      <c r="E78" s="1" t="str">
        <f t="shared" si="11"/>
        <v>Michał Czerski</v>
      </c>
      <c r="F78" s="8">
        <f t="shared" ref="F78:N78" si="33">F53/F$54</f>
        <v>2.3255813953488372E-2</v>
      </c>
      <c r="G78" s="8">
        <f t="shared" si="33"/>
        <v>1.3333333333333334E-2</v>
      </c>
      <c r="H78" s="8">
        <f t="shared" si="33"/>
        <v>2.0618556701030927E-2</v>
      </c>
      <c r="I78" s="8">
        <f t="shared" si="33"/>
        <v>1.5267175572519083E-2</v>
      </c>
      <c r="J78" s="8">
        <f t="shared" si="33"/>
        <v>4.0540540540540543E-2</v>
      </c>
      <c r="K78" s="8">
        <f t="shared" si="33"/>
        <v>4.8128342245989303E-2</v>
      </c>
      <c r="L78" s="8">
        <f t="shared" si="33"/>
        <v>4.5454545454545456E-2</v>
      </c>
      <c r="M78" s="8">
        <f t="shared" si="33"/>
        <v>3.787878787878788E-2</v>
      </c>
      <c r="N78" s="8">
        <f t="shared" si="33"/>
        <v>3.3557046979865772E-2</v>
      </c>
    </row>
  </sheetData>
  <mergeCells count="15">
    <mergeCell ref="M1:M2"/>
    <mergeCell ref="N1:N2"/>
    <mergeCell ref="P1:S1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X53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4" customWidth="1"/>
    <col min="20" max="20" width="5.7109375" customWidth="1"/>
    <col min="21" max="21" width="13.7109375" customWidth="1"/>
    <col min="22" max="22" width="6" customWidth="1"/>
    <col min="23" max="23" width="7.140625" customWidth="1"/>
    <col min="24" max="24" width="6.28515625" customWidth="1"/>
  </cols>
  <sheetData>
    <row r="1" spans="1:24" ht="14.45" customHeight="1">
      <c r="A1" s="132" t="s">
        <v>0</v>
      </c>
      <c r="B1" s="132" t="s">
        <v>1</v>
      </c>
      <c r="C1" s="132" t="s">
        <v>2</v>
      </c>
      <c r="D1" s="133" t="s">
        <v>3</v>
      </c>
      <c r="E1" s="135" t="s">
        <v>4</v>
      </c>
      <c r="F1" s="131">
        <v>1</v>
      </c>
      <c r="G1" s="131">
        <v>2</v>
      </c>
      <c r="H1" s="131">
        <v>3</v>
      </c>
      <c r="I1" s="131">
        <v>4</v>
      </c>
      <c r="J1" s="131">
        <v>5</v>
      </c>
      <c r="K1" s="131">
        <v>6</v>
      </c>
      <c r="L1" s="131">
        <v>7</v>
      </c>
      <c r="M1" s="131">
        <v>8</v>
      </c>
      <c r="N1" s="131">
        <v>9</v>
      </c>
      <c r="O1" s="131">
        <v>10</v>
      </c>
      <c r="P1" s="131">
        <v>11</v>
      </c>
      <c r="Q1" s="131">
        <v>12</v>
      </c>
      <c r="R1" s="22"/>
      <c r="S1" s="130" t="s">
        <v>25</v>
      </c>
      <c r="T1" s="130"/>
      <c r="U1" s="130"/>
      <c r="V1" s="130"/>
      <c r="W1" s="20" t="s">
        <v>28</v>
      </c>
      <c r="X1" s="27">
        <f>12*30</f>
        <v>360</v>
      </c>
    </row>
    <row r="2" spans="1:24">
      <c r="A2" s="132"/>
      <c r="B2" s="132"/>
      <c r="C2" s="132"/>
      <c r="D2" s="134"/>
      <c r="E2" s="135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22"/>
      <c r="S2" t="s">
        <v>26</v>
      </c>
      <c r="T2" s="7"/>
      <c r="U2" t="s">
        <v>24</v>
      </c>
      <c r="V2" s="7" t="s">
        <v>34</v>
      </c>
      <c r="W2" t="s">
        <v>27</v>
      </c>
      <c r="X2" s="7" t="s">
        <v>34</v>
      </c>
    </row>
    <row r="3" spans="1:24">
      <c r="A3" s="9">
        <v>1</v>
      </c>
      <c r="B3" s="15" t="s">
        <v>32</v>
      </c>
      <c r="C3" s="10" t="s">
        <v>5</v>
      </c>
      <c r="D3" s="16" t="s">
        <v>6</v>
      </c>
      <c r="E3" s="13">
        <f>SUM(F3:Q3)</f>
        <v>281</v>
      </c>
      <c r="F3" s="17">
        <v>26</v>
      </c>
      <c r="G3" s="17">
        <v>19</v>
      </c>
      <c r="H3" s="17">
        <v>27</v>
      </c>
      <c r="I3" s="17">
        <v>28</v>
      </c>
      <c r="J3" s="17">
        <v>20</v>
      </c>
      <c r="K3" s="17">
        <v>22</v>
      </c>
      <c r="L3" s="17">
        <v>27</v>
      </c>
      <c r="M3" s="17">
        <v>26</v>
      </c>
      <c r="N3" s="17">
        <v>21</v>
      </c>
      <c r="O3" s="17">
        <v>28</v>
      </c>
      <c r="P3" s="17">
        <v>17</v>
      </c>
      <c r="Q3" s="17">
        <v>20</v>
      </c>
      <c r="R3" s="22"/>
      <c r="W3">
        <f>E3-$X$1</f>
        <v>-79</v>
      </c>
      <c r="X3" s="19">
        <f>E3/$X$1</f>
        <v>0.78055555555555556</v>
      </c>
    </row>
    <row r="4" spans="1:24">
      <c r="A4" s="9">
        <v>2</v>
      </c>
      <c r="B4" s="11" t="s">
        <v>33</v>
      </c>
      <c r="C4" s="10" t="s">
        <v>5</v>
      </c>
      <c r="D4" s="16" t="s">
        <v>6</v>
      </c>
      <c r="E4" s="13">
        <f t="shared" ref="E4:E13" si="0">SUM(F4:Q4)</f>
        <v>280</v>
      </c>
      <c r="F4" s="18">
        <v>14</v>
      </c>
      <c r="G4" s="18">
        <v>23</v>
      </c>
      <c r="H4" s="18">
        <v>18</v>
      </c>
      <c r="I4" s="18">
        <v>29</v>
      </c>
      <c r="J4" s="14">
        <v>23</v>
      </c>
      <c r="K4" s="14">
        <v>21</v>
      </c>
      <c r="L4" s="14">
        <v>28</v>
      </c>
      <c r="M4" s="14">
        <v>23</v>
      </c>
      <c r="N4" s="14">
        <v>26</v>
      </c>
      <c r="O4" s="14">
        <v>26</v>
      </c>
      <c r="P4" s="14">
        <v>28</v>
      </c>
      <c r="Q4" s="14">
        <v>21</v>
      </c>
      <c r="R4" s="22"/>
      <c r="S4">
        <f>E3-E4</f>
        <v>1</v>
      </c>
      <c r="T4" s="19"/>
      <c r="U4">
        <f>E4-E$3</f>
        <v>-1</v>
      </c>
      <c r="V4" s="19">
        <v>0</v>
      </c>
      <c r="W4">
        <f t="shared" ref="W4:W13" si="1">E4-$X$1</f>
        <v>-80</v>
      </c>
      <c r="X4" s="19">
        <f t="shared" ref="X4:X13" si="2">E4/$X$1</f>
        <v>0.77777777777777779</v>
      </c>
    </row>
    <row r="5" spans="1:24">
      <c r="A5" s="9">
        <v>3</v>
      </c>
      <c r="B5" s="11" t="s">
        <v>30</v>
      </c>
      <c r="C5" s="10" t="s">
        <v>5</v>
      </c>
      <c r="D5" s="16" t="s">
        <v>9</v>
      </c>
      <c r="E5" s="13">
        <f t="shared" si="0"/>
        <v>190</v>
      </c>
      <c r="F5" s="17">
        <v>12</v>
      </c>
      <c r="G5" s="17">
        <v>11</v>
      </c>
      <c r="H5" s="17">
        <v>11</v>
      </c>
      <c r="I5" s="17">
        <v>22</v>
      </c>
      <c r="J5" s="17">
        <v>16</v>
      </c>
      <c r="K5" s="17">
        <v>20</v>
      </c>
      <c r="L5" s="17">
        <v>19</v>
      </c>
      <c r="M5" s="17">
        <v>17</v>
      </c>
      <c r="N5" s="17">
        <v>12</v>
      </c>
      <c r="O5" s="17">
        <v>22</v>
      </c>
      <c r="P5" s="17">
        <v>10</v>
      </c>
      <c r="Q5" s="17">
        <v>18</v>
      </c>
      <c r="R5" s="22"/>
      <c r="S5">
        <f t="shared" ref="S5:S13" si="3">E4-E5</f>
        <v>90</v>
      </c>
      <c r="T5" s="19"/>
      <c r="U5">
        <f t="shared" ref="U5:U13" si="4">E5-E$3</f>
        <v>-91</v>
      </c>
      <c r="V5" s="19">
        <f t="shared" ref="V5:V13" si="5">E5/E$3</f>
        <v>0.67615658362989328</v>
      </c>
      <c r="W5">
        <f t="shared" si="1"/>
        <v>-170</v>
      </c>
      <c r="X5" s="19">
        <f t="shared" si="2"/>
        <v>0.52777777777777779</v>
      </c>
    </row>
    <row r="6" spans="1:24">
      <c r="A6" s="9">
        <v>4</v>
      </c>
      <c r="B6" s="11" t="s">
        <v>35</v>
      </c>
      <c r="C6" s="12" t="s">
        <v>5</v>
      </c>
      <c r="D6" s="12" t="s">
        <v>6</v>
      </c>
      <c r="E6" s="13">
        <f t="shared" si="0"/>
        <v>178</v>
      </c>
      <c r="F6" s="14">
        <v>9</v>
      </c>
      <c r="G6" s="14">
        <v>22</v>
      </c>
      <c r="H6" s="14">
        <v>14</v>
      </c>
      <c r="I6" s="14">
        <v>14</v>
      </c>
      <c r="J6" s="14">
        <v>19</v>
      </c>
      <c r="K6" s="14">
        <v>3</v>
      </c>
      <c r="L6" s="14">
        <v>8</v>
      </c>
      <c r="M6" s="14">
        <v>20</v>
      </c>
      <c r="N6" s="14">
        <v>22</v>
      </c>
      <c r="O6" s="14">
        <v>23</v>
      </c>
      <c r="P6" s="14">
        <v>15</v>
      </c>
      <c r="Q6" s="14">
        <v>9</v>
      </c>
      <c r="R6" s="22"/>
      <c r="S6">
        <f t="shared" si="3"/>
        <v>12</v>
      </c>
      <c r="T6" s="19"/>
      <c r="U6">
        <f t="shared" si="4"/>
        <v>-103</v>
      </c>
      <c r="V6" s="19">
        <f t="shared" si="5"/>
        <v>0.63345195729537362</v>
      </c>
      <c r="W6">
        <f t="shared" si="1"/>
        <v>-182</v>
      </c>
      <c r="X6" s="19">
        <f t="shared" si="2"/>
        <v>0.49444444444444446</v>
      </c>
    </row>
    <row r="7" spans="1:24">
      <c r="A7" s="9">
        <v>4</v>
      </c>
      <c r="B7" s="11" t="s">
        <v>22</v>
      </c>
      <c r="C7" s="12" t="s">
        <v>5</v>
      </c>
      <c r="D7" s="12" t="s">
        <v>12</v>
      </c>
      <c r="E7" s="13">
        <f t="shared" si="0"/>
        <v>178</v>
      </c>
      <c r="F7" s="17">
        <v>23</v>
      </c>
      <c r="G7" s="17">
        <v>12</v>
      </c>
      <c r="H7" s="17">
        <v>16</v>
      </c>
      <c r="I7" s="17">
        <v>17</v>
      </c>
      <c r="J7" s="17">
        <v>13</v>
      </c>
      <c r="K7" s="17">
        <v>14</v>
      </c>
      <c r="L7" s="17">
        <v>13</v>
      </c>
      <c r="M7" s="17">
        <v>20</v>
      </c>
      <c r="N7" s="17">
        <v>22</v>
      </c>
      <c r="O7" s="17">
        <v>6</v>
      </c>
      <c r="P7" s="17">
        <v>12</v>
      </c>
      <c r="Q7" s="17">
        <v>10</v>
      </c>
      <c r="R7" s="22"/>
      <c r="S7">
        <f t="shared" si="3"/>
        <v>0</v>
      </c>
      <c r="T7" s="19"/>
      <c r="U7">
        <f t="shared" si="4"/>
        <v>-103</v>
      </c>
      <c r="V7" s="19">
        <f t="shared" si="5"/>
        <v>0.63345195729537362</v>
      </c>
      <c r="W7">
        <f t="shared" si="1"/>
        <v>-182</v>
      </c>
      <c r="X7" s="19">
        <f t="shared" si="2"/>
        <v>0.49444444444444446</v>
      </c>
    </row>
    <row r="8" spans="1:24">
      <c r="A8" s="9">
        <v>6</v>
      </c>
      <c r="B8" s="24" t="s">
        <v>10</v>
      </c>
      <c r="C8" s="25" t="s">
        <v>5</v>
      </c>
      <c r="D8" s="25" t="s">
        <v>8</v>
      </c>
      <c r="E8" s="13">
        <f t="shared" si="0"/>
        <v>169</v>
      </c>
      <c r="F8" s="18">
        <v>14</v>
      </c>
      <c r="G8" s="18">
        <v>22</v>
      </c>
      <c r="H8" s="18">
        <v>13</v>
      </c>
      <c r="I8" s="18">
        <v>16</v>
      </c>
      <c r="J8" s="18">
        <v>20</v>
      </c>
      <c r="K8" s="18">
        <v>7</v>
      </c>
      <c r="L8" s="18">
        <v>22</v>
      </c>
      <c r="M8" s="18">
        <v>15</v>
      </c>
      <c r="N8" s="18">
        <v>16</v>
      </c>
      <c r="O8" s="18">
        <v>7</v>
      </c>
      <c r="P8" s="18">
        <v>12</v>
      </c>
      <c r="Q8" s="18">
        <v>5</v>
      </c>
      <c r="R8" s="22"/>
      <c r="S8">
        <f t="shared" si="3"/>
        <v>9</v>
      </c>
      <c r="T8" s="19"/>
      <c r="U8">
        <f t="shared" si="4"/>
        <v>-112</v>
      </c>
      <c r="V8" s="19">
        <f t="shared" si="5"/>
        <v>0.60142348754448394</v>
      </c>
      <c r="W8">
        <f t="shared" si="1"/>
        <v>-191</v>
      </c>
      <c r="X8" s="19">
        <f t="shared" si="2"/>
        <v>0.46944444444444444</v>
      </c>
    </row>
    <row r="9" spans="1:24">
      <c r="A9" s="9">
        <v>7</v>
      </c>
      <c r="B9" s="11" t="s">
        <v>7</v>
      </c>
      <c r="C9" s="12" t="s">
        <v>5</v>
      </c>
      <c r="D9" s="12" t="s">
        <v>6</v>
      </c>
      <c r="E9" s="13">
        <f t="shared" si="0"/>
        <v>144</v>
      </c>
      <c r="F9" s="17">
        <v>17</v>
      </c>
      <c r="G9" s="17">
        <v>15</v>
      </c>
      <c r="H9" s="17">
        <v>7</v>
      </c>
      <c r="I9" s="17">
        <v>13</v>
      </c>
      <c r="J9" s="17">
        <v>9</v>
      </c>
      <c r="K9" s="17">
        <v>6</v>
      </c>
      <c r="L9" s="17">
        <v>15</v>
      </c>
      <c r="M9" s="17">
        <v>17</v>
      </c>
      <c r="N9" s="17">
        <v>4</v>
      </c>
      <c r="O9" s="17">
        <v>13</v>
      </c>
      <c r="P9" s="17">
        <v>12</v>
      </c>
      <c r="Q9" s="17">
        <v>16</v>
      </c>
      <c r="R9" s="22"/>
      <c r="S9">
        <f t="shared" si="3"/>
        <v>25</v>
      </c>
      <c r="T9" s="19"/>
      <c r="U9">
        <f t="shared" si="4"/>
        <v>-137</v>
      </c>
      <c r="V9" s="19">
        <f t="shared" si="5"/>
        <v>0.51245551601423489</v>
      </c>
      <c r="W9">
        <f t="shared" si="1"/>
        <v>-216</v>
      </c>
      <c r="X9" s="19">
        <f t="shared" si="2"/>
        <v>0.4</v>
      </c>
    </row>
    <row r="10" spans="1:24">
      <c r="A10" s="9">
        <v>8</v>
      </c>
      <c r="B10" s="11" t="s">
        <v>23</v>
      </c>
      <c r="C10" s="12" t="s">
        <v>5</v>
      </c>
      <c r="D10" s="12" t="s">
        <v>9</v>
      </c>
      <c r="E10" s="13">
        <f t="shared" si="0"/>
        <v>115</v>
      </c>
      <c r="F10" s="18">
        <v>15</v>
      </c>
      <c r="G10" s="18">
        <v>4</v>
      </c>
      <c r="H10" s="18">
        <v>5</v>
      </c>
      <c r="I10" s="18">
        <v>13</v>
      </c>
      <c r="J10" s="14">
        <v>18</v>
      </c>
      <c r="K10" s="14">
        <v>4</v>
      </c>
      <c r="L10" s="14">
        <v>14</v>
      </c>
      <c r="M10" s="14">
        <v>8</v>
      </c>
      <c r="N10" s="14">
        <v>6</v>
      </c>
      <c r="O10" s="14">
        <v>6</v>
      </c>
      <c r="P10" s="14">
        <v>17</v>
      </c>
      <c r="Q10" s="14">
        <v>5</v>
      </c>
      <c r="R10" s="22"/>
      <c r="S10">
        <f t="shared" si="3"/>
        <v>29</v>
      </c>
      <c r="T10" s="19"/>
      <c r="U10">
        <f t="shared" si="4"/>
        <v>-166</v>
      </c>
      <c r="V10" s="19">
        <f t="shared" si="5"/>
        <v>0.40925266903914592</v>
      </c>
      <c r="W10">
        <f t="shared" si="1"/>
        <v>-245</v>
      </c>
      <c r="X10" s="19">
        <f t="shared" si="2"/>
        <v>0.31944444444444442</v>
      </c>
    </row>
    <row r="11" spans="1:24">
      <c r="A11" s="9">
        <v>9</v>
      </c>
      <c r="B11" s="11" t="s">
        <v>31</v>
      </c>
      <c r="C11" s="12" t="s">
        <v>5</v>
      </c>
      <c r="D11" s="12" t="s">
        <v>9</v>
      </c>
      <c r="E11" s="13">
        <f t="shared" si="0"/>
        <v>104</v>
      </c>
      <c r="F11" s="17">
        <v>16</v>
      </c>
      <c r="G11" s="17">
        <v>7</v>
      </c>
      <c r="H11" s="17">
        <v>0</v>
      </c>
      <c r="I11" s="17">
        <v>9</v>
      </c>
      <c r="J11" s="17">
        <v>7</v>
      </c>
      <c r="K11" s="17">
        <v>11</v>
      </c>
      <c r="L11" s="17">
        <v>14</v>
      </c>
      <c r="M11" s="17">
        <v>14</v>
      </c>
      <c r="N11" s="17">
        <v>0</v>
      </c>
      <c r="O11" s="17">
        <v>15</v>
      </c>
      <c r="P11" s="17">
        <v>11</v>
      </c>
      <c r="Q11" s="17">
        <v>0</v>
      </c>
      <c r="R11" s="22"/>
      <c r="S11">
        <f t="shared" si="3"/>
        <v>11</v>
      </c>
      <c r="T11" s="19"/>
      <c r="U11">
        <f t="shared" si="4"/>
        <v>-177</v>
      </c>
      <c r="V11" s="19">
        <f t="shared" si="5"/>
        <v>0.37010676156583627</v>
      </c>
      <c r="W11">
        <f t="shared" si="1"/>
        <v>-256</v>
      </c>
      <c r="X11" s="19">
        <f t="shared" si="2"/>
        <v>0.28888888888888886</v>
      </c>
    </row>
    <row r="12" spans="1:24">
      <c r="A12" s="9">
        <v>10</v>
      </c>
      <c r="B12" s="11" t="s">
        <v>29</v>
      </c>
      <c r="C12" s="12" t="s">
        <v>5</v>
      </c>
      <c r="D12" s="12" t="s">
        <v>9</v>
      </c>
      <c r="E12" s="13">
        <f t="shared" si="0"/>
        <v>73</v>
      </c>
      <c r="F12" s="14">
        <v>9</v>
      </c>
      <c r="G12" s="14">
        <v>2</v>
      </c>
      <c r="H12" s="14">
        <v>0</v>
      </c>
      <c r="I12" s="14">
        <v>0</v>
      </c>
      <c r="J12" s="14">
        <v>15</v>
      </c>
      <c r="K12" s="14">
        <v>0</v>
      </c>
      <c r="L12" s="14">
        <v>8</v>
      </c>
      <c r="M12" s="14">
        <v>6</v>
      </c>
      <c r="N12" s="14">
        <v>9</v>
      </c>
      <c r="O12" s="14">
        <v>7</v>
      </c>
      <c r="P12" s="14">
        <v>14</v>
      </c>
      <c r="Q12" s="14">
        <v>3</v>
      </c>
      <c r="R12" s="22"/>
      <c r="S12">
        <f t="shared" si="3"/>
        <v>31</v>
      </c>
      <c r="T12" s="19"/>
      <c r="U12">
        <f t="shared" si="4"/>
        <v>-208</v>
      </c>
      <c r="V12" s="19">
        <f t="shared" si="5"/>
        <v>0.2597864768683274</v>
      </c>
      <c r="W12">
        <f t="shared" si="1"/>
        <v>-287</v>
      </c>
      <c r="X12" s="19">
        <f t="shared" si="2"/>
        <v>0.20277777777777778</v>
      </c>
    </row>
    <row r="13" spans="1:24">
      <c r="A13" s="9">
        <v>11</v>
      </c>
      <c r="B13" s="11" t="s">
        <v>36</v>
      </c>
      <c r="C13" s="12" t="s">
        <v>5</v>
      </c>
      <c r="D13" s="12" t="s">
        <v>9</v>
      </c>
      <c r="E13" s="13">
        <f t="shared" si="0"/>
        <v>37</v>
      </c>
      <c r="F13" s="17">
        <v>0</v>
      </c>
      <c r="G13" s="17">
        <v>0</v>
      </c>
      <c r="H13" s="17">
        <v>0</v>
      </c>
      <c r="I13" s="17">
        <v>0</v>
      </c>
      <c r="J13" s="17">
        <v>7</v>
      </c>
      <c r="K13" s="17">
        <v>0</v>
      </c>
      <c r="L13" s="17">
        <v>21</v>
      </c>
      <c r="M13" s="17">
        <v>0</v>
      </c>
      <c r="N13" s="17">
        <v>0</v>
      </c>
      <c r="O13" s="17">
        <v>0</v>
      </c>
      <c r="P13" s="17">
        <v>9</v>
      </c>
      <c r="Q13" s="17">
        <v>0</v>
      </c>
      <c r="R13" s="22"/>
      <c r="S13">
        <f t="shared" si="3"/>
        <v>36</v>
      </c>
      <c r="T13" s="19"/>
      <c r="U13">
        <f t="shared" si="4"/>
        <v>-244</v>
      </c>
      <c r="V13" s="19">
        <f t="shared" si="5"/>
        <v>0.13167259786476868</v>
      </c>
      <c r="W13">
        <f t="shared" si="1"/>
        <v>-323</v>
      </c>
      <c r="X13" s="19">
        <f t="shared" si="2"/>
        <v>0.10277777777777777</v>
      </c>
    </row>
    <row r="14" spans="1:24">
      <c r="A14" s="21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24">
      <c r="B15" s="4" t="s">
        <v>11</v>
      </c>
      <c r="D15" s="2"/>
      <c r="E15" s="2"/>
      <c r="F15" s="2"/>
      <c r="G15" s="2"/>
      <c r="H15" s="2"/>
      <c r="I15" s="2"/>
      <c r="J15" s="3"/>
      <c r="K15" s="3"/>
      <c r="L15" s="3"/>
    </row>
    <row r="16" spans="1:24">
      <c r="A16" s="5" t="s">
        <v>12</v>
      </c>
      <c r="B16" s="4" t="s">
        <v>13</v>
      </c>
      <c r="D16" s="2"/>
      <c r="F16" s="2"/>
      <c r="G16" s="2"/>
      <c r="H16" s="2"/>
      <c r="I16" s="2"/>
      <c r="J16" s="3"/>
      <c r="K16" s="3"/>
      <c r="L16" s="3"/>
    </row>
    <row r="17" spans="1:18">
      <c r="A17" s="5" t="s">
        <v>9</v>
      </c>
      <c r="B17" s="4" t="s">
        <v>14</v>
      </c>
      <c r="D17" s="2"/>
      <c r="F17" s="2">
        <v>1</v>
      </c>
      <c r="G17" s="2">
        <v>2</v>
      </c>
      <c r="H17" s="2">
        <v>3</v>
      </c>
      <c r="I17" s="2">
        <v>4</v>
      </c>
      <c r="J17" s="2">
        <v>5</v>
      </c>
      <c r="K17" s="2">
        <v>6</v>
      </c>
      <c r="L17" s="2">
        <v>7</v>
      </c>
      <c r="M17" s="2">
        <v>8</v>
      </c>
      <c r="N17" s="2">
        <v>9</v>
      </c>
      <c r="O17" s="2">
        <v>10</v>
      </c>
      <c r="P17" s="2">
        <v>11</v>
      </c>
      <c r="Q17" s="2">
        <v>12</v>
      </c>
      <c r="R17" s="2"/>
    </row>
    <row r="18" spans="1:18">
      <c r="A18" s="5" t="s">
        <v>8</v>
      </c>
      <c r="B18" s="6" t="s">
        <v>15</v>
      </c>
      <c r="D18" s="2"/>
      <c r="F18" s="2">
        <f>SUM($F3:F3)</f>
        <v>26</v>
      </c>
      <c r="G18" s="2">
        <f>SUM($F3:G3)</f>
        <v>45</v>
      </c>
      <c r="H18" s="2">
        <f>SUM($F3:H3)</f>
        <v>72</v>
      </c>
      <c r="I18" s="2">
        <f>SUM($F3:I3)</f>
        <v>100</v>
      </c>
      <c r="J18" s="2">
        <f>SUM($F3:J3)</f>
        <v>120</v>
      </c>
      <c r="K18" s="2">
        <f>SUM($F3:K3)</f>
        <v>142</v>
      </c>
      <c r="L18" s="2">
        <f>SUM($F3:L3)</f>
        <v>169</v>
      </c>
      <c r="M18" s="2">
        <f>SUM($F3:M3)</f>
        <v>195</v>
      </c>
      <c r="N18" s="2">
        <f>SUM($F3:N3)</f>
        <v>216</v>
      </c>
      <c r="O18" s="2">
        <f>SUM($F3:O3)</f>
        <v>244</v>
      </c>
      <c r="P18" s="2">
        <f>SUM($F3:P3)</f>
        <v>261</v>
      </c>
      <c r="Q18" s="2">
        <f>SUM($F3:Q3)</f>
        <v>281</v>
      </c>
      <c r="R18" s="2"/>
    </row>
    <row r="19" spans="1:18">
      <c r="A19" s="5" t="s">
        <v>6</v>
      </c>
      <c r="B19" s="4" t="s">
        <v>16</v>
      </c>
      <c r="D19" s="2"/>
      <c r="F19" s="2">
        <f>SUM($F4:F4)</f>
        <v>14</v>
      </c>
      <c r="G19" s="2">
        <f>SUM($F4:G4)</f>
        <v>37</v>
      </c>
      <c r="H19" s="2">
        <f>SUM($F4:H4)</f>
        <v>55</v>
      </c>
      <c r="I19" s="2">
        <f>SUM($F4:I4)</f>
        <v>84</v>
      </c>
      <c r="J19" s="2">
        <f>SUM($F4:J4)</f>
        <v>107</v>
      </c>
      <c r="K19" s="2">
        <f>SUM($F4:K4)</f>
        <v>128</v>
      </c>
      <c r="L19" s="2">
        <f>SUM($F4:L4)</f>
        <v>156</v>
      </c>
      <c r="M19" s="2">
        <f>SUM($F4:M4)</f>
        <v>179</v>
      </c>
      <c r="N19" s="2">
        <f>SUM($F4:N4)</f>
        <v>205</v>
      </c>
      <c r="O19" s="2">
        <f>SUM($F4:O4)</f>
        <v>231</v>
      </c>
      <c r="P19" s="2">
        <f>SUM($F4:P4)</f>
        <v>259</v>
      </c>
      <c r="Q19" s="2">
        <f>SUM($F4:Q4)</f>
        <v>280</v>
      </c>
      <c r="R19" s="2"/>
    </row>
    <row r="20" spans="1:18">
      <c r="A20" s="5" t="s">
        <v>17</v>
      </c>
      <c r="B20" s="4" t="s">
        <v>18</v>
      </c>
      <c r="D20" s="2"/>
      <c r="F20" s="2">
        <f>SUM($F5:F5)</f>
        <v>12</v>
      </c>
      <c r="G20" s="2">
        <f>SUM($F5:G5)</f>
        <v>23</v>
      </c>
      <c r="H20" s="2">
        <f>SUM($F5:H5)</f>
        <v>34</v>
      </c>
      <c r="I20" s="2">
        <f>SUM($F5:I5)</f>
        <v>56</v>
      </c>
      <c r="J20" s="2">
        <f>SUM($F5:J5)</f>
        <v>72</v>
      </c>
      <c r="K20" s="2">
        <f>SUM($F5:K5)</f>
        <v>92</v>
      </c>
      <c r="L20" s="2">
        <f>SUM($F5:L5)</f>
        <v>111</v>
      </c>
      <c r="M20" s="2">
        <f>SUM($F5:M5)</f>
        <v>128</v>
      </c>
      <c r="N20" s="2">
        <f>SUM($F5:N5)</f>
        <v>140</v>
      </c>
      <c r="O20" s="2">
        <f>SUM($F5:O5)</f>
        <v>162</v>
      </c>
      <c r="P20" s="2">
        <f>SUM($F5:P5)</f>
        <v>172</v>
      </c>
      <c r="Q20" s="2">
        <f>SUM($F5:Q5)</f>
        <v>190</v>
      </c>
      <c r="R20" s="2"/>
    </row>
    <row r="21" spans="1:18">
      <c r="A21" s="5" t="s">
        <v>19</v>
      </c>
      <c r="B21" s="6" t="s">
        <v>20</v>
      </c>
      <c r="D21" s="2"/>
      <c r="F21" s="2">
        <f>SUM($F6:F6)</f>
        <v>9</v>
      </c>
      <c r="G21" s="2">
        <f>SUM($F6:G6)</f>
        <v>31</v>
      </c>
      <c r="H21" s="2">
        <f>SUM($F6:H6)</f>
        <v>45</v>
      </c>
      <c r="I21" s="2">
        <f>SUM($F6:I6)</f>
        <v>59</v>
      </c>
      <c r="J21" s="2">
        <f>SUM($F6:J6)</f>
        <v>78</v>
      </c>
      <c r="K21" s="2">
        <f>SUM($F6:K6)</f>
        <v>81</v>
      </c>
      <c r="L21" s="2">
        <f>SUM($F6:L6)</f>
        <v>89</v>
      </c>
      <c r="M21" s="2">
        <f>SUM($F6:M6)</f>
        <v>109</v>
      </c>
      <c r="N21" s="2">
        <f>SUM($F6:N6)</f>
        <v>131</v>
      </c>
      <c r="O21" s="2">
        <f>SUM($F6:O6)</f>
        <v>154</v>
      </c>
      <c r="P21" s="2">
        <f>SUM($F6:P6)</f>
        <v>169</v>
      </c>
      <c r="Q21" s="2">
        <f>SUM($F6:Q6)</f>
        <v>178</v>
      </c>
      <c r="R21" s="2"/>
    </row>
    <row r="22" spans="1:18">
      <c r="A22" s="7"/>
      <c r="D22" s="2"/>
      <c r="F22" s="2">
        <f>SUM($F7:F7)</f>
        <v>23</v>
      </c>
      <c r="G22" s="2">
        <f>SUM($F7:G7)</f>
        <v>35</v>
      </c>
      <c r="H22" s="2">
        <f>SUM($F7:H7)</f>
        <v>51</v>
      </c>
      <c r="I22" s="2">
        <f>SUM($F7:I7)</f>
        <v>68</v>
      </c>
      <c r="J22" s="2">
        <f>SUM($F7:J7)</f>
        <v>81</v>
      </c>
      <c r="K22" s="2">
        <f>SUM($F7:K7)</f>
        <v>95</v>
      </c>
      <c r="L22" s="2">
        <f>SUM($F7:L7)</f>
        <v>108</v>
      </c>
      <c r="M22" s="2">
        <f>SUM($F7:M7)</f>
        <v>128</v>
      </c>
      <c r="N22" s="2">
        <f>SUM($F7:N7)</f>
        <v>150</v>
      </c>
      <c r="O22" s="2">
        <f>SUM($F7:O7)</f>
        <v>156</v>
      </c>
      <c r="P22" s="2">
        <f>SUM($F7:P7)</f>
        <v>168</v>
      </c>
      <c r="Q22" s="2">
        <f>SUM($F7:Q7)</f>
        <v>178</v>
      </c>
      <c r="R22" s="2"/>
    </row>
    <row r="23" spans="1:18">
      <c r="A23" s="7"/>
      <c r="B23" s="4" t="s">
        <v>21</v>
      </c>
      <c r="D23" s="2"/>
      <c r="F23" s="2">
        <f>SUM($F8:F8)</f>
        <v>14</v>
      </c>
      <c r="G23" s="2">
        <f>SUM($F8:G8)</f>
        <v>36</v>
      </c>
      <c r="H23" s="2">
        <f>SUM($F8:H8)</f>
        <v>49</v>
      </c>
      <c r="I23" s="2">
        <f>SUM($F8:I8)</f>
        <v>65</v>
      </c>
      <c r="J23" s="2">
        <f>SUM($F8:J8)</f>
        <v>85</v>
      </c>
      <c r="K23" s="2">
        <f>SUM($F8:K8)</f>
        <v>92</v>
      </c>
      <c r="L23" s="2">
        <f>SUM($F8:L8)</f>
        <v>114</v>
      </c>
      <c r="M23" s="2">
        <f>SUM($F8:M8)</f>
        <v>129</v>
      </c>
      <c r="N23" s="2">
        <f>SUM($F8:N8)</f>
        <v>145</v>
      </c>
      <c r="O23" s="2">
        <f>SUM($F8:O8)</f>
        <v>152</v>
      </c>
      <c r="P23" s="2">
        <f>SUM($F8:P8)</f>
        <v>164</v>
      </c>
      <c r="Q23" s="2">
        <f>SUM($F8:Q8)</f>
        <v>169</v>
      </c>
      <c r="R23" s="2"/>
    </row>
    <row r="24" spans="1:18">
      <c r="F24" s="2">
        <f>SUM($F9:F9)</f>
        <v>17</v>
      </c>
      <c r="G24" s="2">
        <f>SUM($F9:G9)</f>
        <v>32</v>
      </c>
      <c r="H24" s="2">
        <f>SUM($F9:H9)</f>
        <v>39</v>
      </c>
      <c r="I24" s="2">
        <f>SUM($F9:I9)</f>
        <v>52</v>
      </c>
      <c r="J24" s="2">
        <f>SUM($F9:J9)</f>
        <v>61</v>
      </c>
      <c r="K24" s="2">
        <f>SUM($F9:K9)</f>
        <v>67</v>
      </c>
      <c r="L24" s="2">
        <f>SUM($F9:L9)</f>
        <v>82</v>
      </c>
      <c r="M24" s="2">
        <f>SUM($F9:M9)</f>
        <v>99</v>
      </c>
      <c r="N24" s="2">
        <f>SUM($F9:N9)</f>
        <v>103</v>
      </c>
      <c r="O24" s="2">
        <f>SUM($F9:O9)</f>
        <v>116</v>
      </c>
      <c r="P24" s="2">
        <f>SUM($F9:P9)</f>
        <v>128</v>
      </c>
      <c r="Q24" s="2">
        <f>SUM($F9:Q9)</f>
        <v>144</v>
      </c>
      <c r="R24" s="2"/>
    </row>
    <row r="25" spans="1:18">
      <c r="F25" s="2">
        <f>SUM($F10:F10)</f>
        <v>15</v>
      </c>
      <c r="G25" s="2">
        <f>SUM($F10:G10)</f>
        <v>19</v>
      </c>
      <c r="H25" s="2">
        <f>SUM($F10:H10)</f>
        <v>24</v>
      </c>
      <c r="I25" s="2">
        <f>SUM($F10:I10)</f>
        <v>37</v>
      </c>
      <c r="J25" s="2">
        <f>SUM($F10:J10)</f>
        <v>55</v>
      </c>
      <c r="K25" s="2">
        <f>SUM($F10:K10)</f>
        <v>59</v>
      </c>
      <c r="L25" s="2">
        <f>SUM($F10:L10)</f>
        <v>73</v>
      </c>
      <c r="M25" s="2">
        <f>SUM($F10:M10)</f>
        <v>81</v>
      </c>
      <c r="N25" s="2">
        <f>SUM($F10:N10)</f>
        <v>87</v>
      </c>
      <c r="O25" s="2">
        <f>SUM($F10:O10)</f>
        <v>93</v>
      </c>
      <c r="P25" s="2">
        <f>SUM($F10:P10)</f>
        <v>110</v>
      </c>
      <c r="Q25" s="2">
        <f>SUM($F10:Q10)</f>
        <v>115</v>
      </c>
      <c r="R25" s="2"/>
    </row>
    <row r="26" spans="1:18">
      <c r="F26" s="2">
        <f>SUM($F11:F11)</f>
        <v>16</v>
      </c>
      <c r="G26" s="2">
        <f>SUM($F11:G11)</f>
        <v>23</v>
      </c>
      <c r="H26" s="2">
        <f>SUM($F11:H11)</f>
        <v>23</v>
      </c>
      <c r="I26" s="2">
        <f>SUM($F11:I11)</f>
        <v>32</v>
      </c>
      <c r="J26" s="2">
        <f>SUM($F11:J11)</f>
        <v>39</v>
      </c>
      <c r="K26" s="2">
        <f>SUM($F11:K11)</f>
        <v>50</v>
      </c>
      <c r="L26" s="2">
        <f>SUM($F11:L11)</f>
        <v>64</v>
      </c>
      <c r="M26" s="2">
        <f>SUM($F11:M11)</f>
        <v>78</v>
      </c>
      <c r="N26" s="2">
        <f>SUM($F11:N11)</f>
        <v>78</v>
      </c>
      <c r="O26" s="2">
        <f>SUM($F11:O11)</f>
        <v>93</v>
      </c>
      <c r="P26" s="2">
        <f>SUM($F11:P11)</f>
        <v>104</v>
      </c>
      <c r="Q26" s="2">
        <f>SUM($F11:Q11)</f>
        <v>104</v>
      </c>
      <c r="R26" s="2"/>
    </row>
    <row r="27" spans="1:18">
      <c r="F27" s="2">
        <f>SUM($F12:F12)</f>
        <v>9</v>
      </c>
      <c r="G27" s="2">
        <f>SUM($F12:G12)</f>
        <v>11</v>
      </c>
      <c r="H27" s="2">
        <f>SUM($F12:H12)</f>
        <v>11</v>
      </c>
      <c r="I27" s="2">
        <f>SUM($F12:I12)</f>
        <v>11</v>
      </c>
      <c r="J27" s="2">
        <f>SUM($F12:J12)</f>
        <v>26</v>
      </c>
      <c r="K27" s="2">
        <f>SUM($F12:K12)</f>
        <v>26</v>
      </c>
      <c r="L27" s="2">
        <f>SUM($F12:L12)</f>
        <v>34</v>
      </c>
      <c r="M27" s="2">
        <f>SUM($F12:M12)</f>
        <v>40</v>
      </c>
      <c r="N27" s="2">
        <f>SUM($F12:N12)</f>
        <v>49</v>
      </c>
      <c r="O27" s="2">
        <f>SUM($F12:O12)</f>
        <v>56</v>
      </c>
      <c r="P27" s="2">
        <f>SUM($F12:P12)</f>
        <v>70</v>
      </c>
      <c r="Q27" s="2">
        <f>SUM($F12:Q12)</f>
        <v>73</v>
      </c>
      <c r="R27" s="2"/>
    </row>
    <row r="28" spans="1:18">
      <c r="F28" s="2">
        <f>SUM($F13:F13)</f>
        <v>0</v>
      </c>
      <c r="G28" s="2">
        <f>SUM($F13:G13)</f>
        <v>0</v>
      </c>
      <c r="H28" s="2">
        <f>SUM($F13:H13)</f>
        <v>0</v>
      </c>
      <c r="I28" s="2">
        <f>SUM($F13:I13)</f>
        <v>0</v>
      </c>
      <c r="J28" s="2">
        <f>SUM($F13:J13)</f>
        <v>7</v>
      </c>
      <c r="K28" s="2">
        <f>SUM($F13:K13)</f>
        <v>7</v>
      </c>
      <c r="L28" s="2">
        <f>SUM($F13:L13)</f>
        <v>28</v>
      </c>
      <c r="M28" s="2">
        <f>SUM($F13:M13)</f>
        <v>28</v>
      </c>
      <c r="N28" s="2">
        <f>SUM($F13:N13)</f>
        <v>28</v>
      </c>
      <c r="O28" s="2">
        <f>SUM($F13:O13)</f>
        <v>28</v>
      </c>
      <c r="P28" s="2">
        <f>SUM($F13:P13)</f>
        <v>37</v>
      </c>
      <c r="Q28" s="2">
        <f>SUM($F13:Q13)</f>
        <v>37</v>
      </c>
      <c r="R28" s="2"/>
    </row>
    <row r="29" spans="1:18">
      <c r="F29" s="2">
        <f t="shared" ref="F29:Q29" si="6">MAX(F18:F28)</f>
        <v>26</v>
      </c>
      <c r="G29" s="2">
        <f t="shared" si="6"/>
        <v>45</v>
      </c>
      <c r="H29" s="2">
        <f t="shared" si="6"/>
        <v>72</v>
      </c>
      <c r="I29" s="2">
        <f t="shared" si="6"/>
        <v>100</v>
      </c>
      <c r="J29" s="2">
        <f t="shared" si="6"/>
        <v>120</v>
      </c>
      <c r="K29" s="2">
        <f t="shared" si="6"/>
        <v>142</v>
      </c>
      <c r="L29" s="2">
        <f t="shared" si="6"/>
        <v>169</v>
      </c>
      <c r="M29" s="2">
        <f t="shared" si="6"/>
        <v>195</v>
      </c>
      <c r="N29" s="2">
        <f t="shared" si="6"/>
        <v>216</v>
      </c>
      <c r="O29" s="2">
        <f t="shared" si="6"/>
        <v>244</v>
      </c>
      <c r="P29" s="2">
        <f t="shared" si="6"/>
        <v>261</v>
      </c>
      <c r="Q29" s="2">
        <f t="shared" si="6"/>
        <v>281</v>
      </c>
      <c r="R29" s="2"/>
    </row>
    <row r="31" spans="1:18">
      <c r="E31" s="1" t="str">
        <f>B3</f>
        <v>Paweł Kikel</v>
      </c>
      <c r="F31" s="8">
        <f t="shared" ref="F31:Q31" si="7">F18/F$29</f>
        <v>1</v>
      </c>
      <c r="G31" s="8">
        <f t="shared" si="7"/>
        <v>1</v>
      </c>
      <c r="H31" s="8">
        <f t="shared" si="7"/>
        <v>1</v>
      </c>
      <c r="I31" s="8">
        <f t="shared" si="7"/>
        <v>1</v>
      </c>
      <c r="J31" s="8">
        <f t="shared" si="7"/>
        <v>1</v>
      </c>
      <c r="K31" s="8">
        <f t="shared" si="7"/>
        <v>1</v>
      </c>
      <c r="L31" s="8">
        <f t="shared" si="7"/>
        <v>1</v>
      </c>
      <c r="M31" s="8">
        <f t="shared" si="7"/>
        <v>1</v>
      </c>
      <c r="N31" s="8">
        <f t="shared" si="7"/>
        <v>1</v>
      </c>
      <c r="O31" s="8">
        <f t="shared" si="7"/>
        <v>1</v>
      </c>
      <c r="P31" s="8">
        <f t="shared" si="7"/>
        <v>1</v>
      </c>
      <c r="Q31" s="8">
        <f t="shared" si="7"/>
        <v>1</v>
      </c>
      <c r="R31" s="8"/>
    </row>
    <row r="32" spans="1:18">
      <c r="E32" s="1" t="str">
        <f t="shared" ref="E32:E41" si="8">B4</f>
        <v>Paweł "Trzmiel" Gromadzki</v>
      </c>
      <c r="F32" s="8">
        <f t="shared" ref="F32:Q32" si="9">F19/F$29</f>
        <v>0.53846153846153844</v>
      </c>
      <c r="G32" s="8">
        <f t="shared" si="9"/>
        <v>0.82222222222222219</v>
      </c>
      <c r="H32" s="8">
        <f t="shared" si="9"/>
        <v>0.76388888888888884</v>
      </c>
      <c r="I32" s="8">
        <f t="shared" si="9"/>
        <v>0.84</v>
      </c>
      <c r="J32" s="8">
        <f t="shared" si="9"/>
        <v>0.89166666666666672</v>
      </c>
      <c r="K32" s="8">
        <f t="shared" si="9"/>
        <v>0.90140845070422537</v>
      </c>
      <c r="L32" s="8">
        <f t="shared" si="9"/>
        <v>0.92307692307692313</v>
      </c>
      <c r="M32" s="8">
        <f t="shared" si="9"/>
        <v>0.91794871794871791</v>
      </c>
      <c r="N32" s="8">
        <f t="shared" si="9"/>
        <v>0.94907407407407407</v>
      </c>
      <c r="O32" s="8">
        <f t="shared" si="9"/>
        <v>0.94672131147540983</v>
      </c>
      <c r="P32" s="8">
        <f t="shared" si="9"/>
        <v>0.9923371647509579</v>
      </c>
      <c r="Q32" s="8">
        <f t="shared" si="9"/>
        <v>0.99644128113879005</v>
      </c>
      <c r="R32" s="8"/>
    </row>
    <row r="33" spans="5:18">
      <c r="E33" s="1" t="str">
        <f t="shared" si="8"/>
        <v>Robert "Stanley" Stańczyk</v>
      </c>
      <c r="F33" s="8">
        <f t="shared" ref="F33:Q33" si="10">F20/F$29</f>
        <v>0.46153846153846156</v>
      </c>
      <c r="G33" s="8">
        <f t="shared" si="10"/>
        <v>0.51111111111111107</v>
      </c>
      <c r="H33" s="8">
        <f t="shared" si="10"/>
        <v>0.47222222222222221</v>
      </c>
      <c r="I33" s="8">
        <f t="shared" si="10"/>
        <v>0.56000000000000005</v>
      </c>
      <c r="J33" s="8">
        <f t="shared" si="10"/>
        <v>0.6</v>
      </c>
      <c r="K33" s="8">
        <f t="shared" si="10"/>
        <v>0.647887323943662</v>
      </c>
      <c r="L33" s="8">
        <f t="shared" si="10"/>
        <v>0.65680473372781067</v>
      </c>
      <c r="M33" s="8">
        <f t="shared" si="10"/>
        <v>0.65641025641025641</v>
      </c>
      <c r="N33" s="8">
        <f t="shared" si="10"/>
        <v>0.64814814814814814</v>
      </c>
      <c r="O33" s="8">
        <f t="shared" si="10"/>
        <v>0.66393442622950816</v>
      </c>
      <c r="P33" s="8">
        <f t="shared" si="10"/>
        <v>0.65900383141762453</v>
      </c>
      <c r="Q33" s="8">
        <f t="shared" si="10"/>
        <v>0.67615658362989328</v>
      </c>
      <c r="R33" s="8"/>
    </row>
    <row r="34" spans="5:18">
      <c r="E34" s="1" t="str">
        <f t="shared" si="8"/>
        <v>Aleksandr Skorniakov</v>
      </c>
      <c r="F34" s="8">
        <f t="shared" ref="F34:Q34" si="11">F21/F$29</f>
        <v>0.34615384615384615</v>
      </c>
      <c r="G34" s="8">
        <f t="shared" si="11"/>
        <v>0.68888888888888888</v>
      </c>
      <c r="H34" s="8">
        <f t="shared" si="11"/>
        <v>0.625</v>
      </c>
      <c r="I34" s="8">
        <f t="shared" si="11"/>
        <v>0.59</v>
      </c>
      <c r="J34" s="8">
        <f t="shared" si="11"/>
        <v>0.65</v>
      </c>
      <c r="K34" s="8">
        <f t="shared" si="11"/>
        <v>0.57042253521126762</v>
      </c>
      <c r="L34" s="8">
        <f t="shared" si="11"/>
        <v>0.52662721893491127</v>
      </c>
      <c r="M34" s="8">
        <f t="shared" si="11"/>
        <v>0.55897435897435899</v>
      </c>
      <c r="N34" s="8">
        <f t="shared" si="11"/>
        <v>0.60648148148148151</v>
      </c>
      <c r="O34" s="8">
        <f t="shared" si="11"/>
        <v>0.63114754098360659</v>
      </c>
      <c r="P34" s="8">
        <f t="shared" si="11"/>
        <v>0.64750957854406133</v>
      </c>
      <c r="Q34" s="8">
        <f t="shared" si="11"/>
        <v>0.63345195729537362</v>
      </c>
      <c r="R34" s="8"/>
    </row>
    <row r="35" spans="5:18">
      <c r="E35" s="1" t="str">
        <f t="shared" si="8"/>
        <v>Leszek "Haris" Jęczkowski</v>
      </c>
      <c r="F35" s="8">
        <f t="shared" ref="F35:Q35" si="12">F22/F$29</f>
        <v>0.88461538461538458</v>
      </c>
      <c r="G35" s="8">
        <f t="shared" si="12"/>
        <v>0.77777777777777779</v>
      </c>
      <c r="H35" s="8">
        <f t="shared" si="12"/>
        <v>0.70833333333333337</v>
      </c>
      <c r="I35" s="8">
        <f t="shared" si="12"/>
        <v>0.68</v>
      </c>
      <c r="J35" s="8">
        <f t="shared" si="12"/>
        <v>0.67500000000000004</v>
      </c>
      <c r="K35" s="8">
        <f t="shared" si="12"/>
        <v>0.66901408450704225</v>
      </c>
      <c r="L35" s="8">
        <f t="shared" si="12"/>
        <v>0.63905325443786987</v>
      </c>
      <c r="M35" s="8">
        <f t="shared" si="12"/>
        <v>0.65641025641025641</v>
      </c>
      <c r="N35" s="8">
        <f t="shared" si="12"/>
        <v>0.69444444444444442</v>
      </c>
      <c r="O35" s="8">
        <f t="shared" si="12"/>
        <v>0.63934426229508201</v>
      </c>
      <c r="P35" s="8">
        <f t="shared" si="12"/>
        <v>0.64367816091954022</v>
      </c>
      <c r="Q35" s="8">
        <f t="shared" si="12"/>
        <v>0.63345195729537362</v>
      </c>
      <c r="R35" s="8"/>
    </row>
    <row r="36" spans="5:18">
      <c r="E36" s="1" t="str">
        <f t="shared" si="8"/>
        <v>Robert "Gata" Piechota</v>
      </c>
      <c r="F36" s="8">
        <f t="shared" ref="F36:Q36" si="13">F23/F$29</f>
        <v>0.53846153846153844</v>
      </c>
      <c r="G36" s="8">
        <f t="shared" si="13"/>
        <v>0.8</v>
      </c>
      <c r="H36" s="8">
        <f t="shared" si="13"/>
        <v>0.68055555555555558</v>
      </c>
      <c r="I36" s="8">
        <f t="shared" si="13"/>
        <v>0.65</v>
      </c>
      <c r="J36" s="8">
        <f t="shared" si="13"/>
        <v>0.70833333333333337</v>
      </c>
      <c r="K36" s="8">
        <f t="shared" si="13"/>
        <v>0.647887323943662</v>
      </c>
      <c r="L36" s="8">
        <f t="shared" si="13"/>
        <v>0.67455621301775148</v>
      </c>
      <c r="M36" s="8">
        <f t="shared" si="13"/>
        <v>0.66153846153846152</v>
      </c>
      <c r="N36" s="8">
        <f t="shared" si="13"/>
        <v>0.67129629629629628</v>
      </c>
      <c r="O36" s="8">
        <f t="shared" si="13"/>
        <v>0.62295081967213117</v>
      </c>
      <c r="P36" s="8">
        <f t="shared" si="13"/>
        <v>0.62835249042145591</v>
      </c>
      <c r="Q36" s="8">
        <f t="shared" si="13"/>
        <v>0.60142348754448394</v>
      </c>
      <c r="R36" s="8"/>
    </row>
    <row r="37" spans="5:18">
      <c r="E37" s="1" t="str">
        <f t="shared" si="8"/>
        <v>Krzysztof "FAZIK" Brzeziński</v>
      </c>
      <c r="F37" s="8">
        <f t="shared" ref="F37:Q37" si="14">F24/F$29</f>
        <v>0.65384615384615385</v>
      </c>
      <c r="G37" s="8">
        <f t="shared" si="14"/>
        <v>0.71111111111111114</v>
      </c>
      <c r="H37" s="8">
        <f t="shared" si="14"/>
        <v>0.54166666666666663</v>
      </c>
      <c r="I37" s="8">
        <f t="shared" si="14"/>
        <v>0.52</v>
      </c>
      <c r="J37" s="8">
        <f t="shared" si="14"/>
        <v>0.5083333333333333</v>
      </c>
      <c r="K37" s="8">
        <f t="shared" si="14"/>
        <v>0.47183098591549294</v>
      </c>
      <c r="L37" s="8">
        <f t="shared" si="14"/>
        <v>0.48520710059171596</v>
      </c>
      <c r="M37" s="8">
        <f t="shared" si="14"/>
        <v>0.50769230769230766</v>
      </c>
      <c r="N37" s="8">
        <f t="shared" si="14"/>
        <v>0.47685185185185186</v>
      </c>
      <c r="O37" s="8">
        <f t="shared" si="14"/>
        <v>0.47540983606557374</v>
      </c>
      <c r="P37" s="8">
        <f t="shared" si="14"/>
        <v>0.49042145593869729</v>
      </c>
      <c r="Q37" s="8">
        <f t="shared" si="14"/>
        <v>0.51245551601423489</v>
      </c>
      <c r="R37" s="8"/>
    </row>
    <row r="38" spans="5:18">
      <c r="E38" s="1" t="str">
        <f t="shared" si="8"/>
        <v>Dorota Janiszewska</v>
      </c>
      <c r="F38" s="8">
        <f t="shared" ref="F38:Q38" si="15">F25/F$29</f>
        <v>0.57692307692307687</v>
      </c>
      <c r="G38" s="8">
        <f t="shared" si="15"/>
        <v>0.42222222222222222</v>
      </c>
      <c r="H38" s="8">
        <f t="shared" si="15"/>
        <v>0.33333333333333331</v>
      </c>
      <c r="I38" s="8">
        <f t="shared" si="15"/>
        <v>0.37</v>
      </c>
      <c r="J38" s="8">
        <f t="shared" si="15"/>
        <v>0.45833333333333331</v>
      </c>
      <c r="K38" s="8">
        <f t="shared" si="15"/>
        <v>0.41549295774647887</v>
      </c>
      <c r="L38" s="8">
        <f t="shared" si="15"/>
        <v>0.43195266272189348</v>
      </c>
      <c r="M38" s="8">
        <f t="shared" si="15"/>
        <v>0.41538461538461541</v>
      </c>
      <c r="N38" s="8">
        <f t="shared" si="15"/>
        <v>0.40277777777777779</v>
      </c>
      <c r="O38" s="8">
        <f t="shared" si="15"/>
        <v>0.38114754098360654</v>
      </c>
      <c r="P38" s="8">
        <f t="shared" si="15"/>
        <v>0.42145593869731801</v>
      </c>
      <c r="Q38" s="8">
        <f t="shared" si="15"/>
        <v>0.40925266903914592</v>
      </c>
      <c r="R38" s="8"/>
    </row>
    <row r="39" spans="5:18">
      <c r="E39" s="1" t="str">
        <f t="shared" si="8"/>
        <v>Kostiantyn Fedotov</v>
      </c>
      <c r="F39" s="8">
        <f t="shared" ref="F39:Q39" si="16">F26/F$29</f>
        <v>0.61538461538461542</v>
      </c>
      <c r="G39" s="8">
        <f t="shared" si="16"/>
        <v>0.51111111111111107</v>
      </c>
      <c r="H39" s="8">
        <f t="shared" si="16"/>
        <v>0.31944444444444442</v>
      </c>
      <c r="I39" s="8">
        <f t="shared" si="16"/>
        <v>0.32</v>
      </c>
      <c r="J39" s="8">
        <f t="shared" si="16"/>
        <v>0.32500000000000001</v>
      </c>
      <c r="K39" s="8">
        <f t="shared" si="16"/>
        <v>0.352112676056338</v>
      </c>
      <c r="L39" s="8">
        <f t="shared" si="16"/>
        <v>0.378698224852071</v>
      </c>
      <c r="M39" s="8">
        <f t="shared" si="16"/>
        <v>0.4</v>
      </c>
      <c r="N39" s="8">
        <f t="shared" si="16"/>
        <v>0.3611111111111111</v>
      </c>
      <c r="O39" s="8">
        <f t="shared" si="16"/>
        <v>0.38114754098360654</v>
      </c>
      <c r="P39" s="8">
        <f t="shared" si="16"/>
        <v>0.39846743295019155</v>
      </c>
      <c r="Q39" s="8">
        <f t="shared" si="16"/>
        <v>0.37010676156583627</v>
      </c>
      <c r="R39" s="8"/>
    </row>
    <row r="40" spans="5:18">
      <c r="E40" s="1" t="str">
        <f t="shared" si="8"/>
        <v>Radosław "Shogun" Wiśniewski</v>
      </c>
      <c r="F40" s="8">
        <f t="shared" ref="F40:Q40" si="17">F27/F$29</f>
        <v>0.34615384615384615</v>
      </c>
      <c r="G40" s="8">
        <f t="shared" si="17"/>
        <v>0.24444444444444444</v>
      </c>
      <c r="H40" s="8">
        <f t="shared" si="17"/>
        <v>0.15277777777777779</v>
      </c>
      <c r="I40" s="8">
        <f t="shared" si="17"/>
        <v>0.11</v>
      </c>
      <c r="J40" s="8">
        <f t="shared" si="17"/>
        <v>0.21666666666666667</v>
      </c>
      <c r="K40" s="8">
        <f t="shared" si="17"/>
        <v>0.18309859154929578</v>
      </c>
      <c r="L40" s="8">
        <f t="shared" si="17"/>
        <v>0.20118343195266272</v>
      </c>
      <c r="M40" s="8">
        <f t="shared" si="17"/>
        <v>0.20512820512820512</v>
      </c>
      <c r="N40" s="8">
        <f t="shared" si="17"/>
        <v>0.22685185185185186</v>
      </c>
      <c r="O40" s="8">
        <f t="shared" si="17"/>
        <v>0.22950819672131148</v>
      </c>
      <c r="P40" s="8">
        <f t="shared" si="17"/>
        <v>0.26819923371647508</v>
      </c>
      <c r="Q40" s="8">
        <f t="shared" si="17"/>
        <v>0.2597864768683274</v>
      </c>
      <c r="R40" s="8"/>
    </row>
    <row r="41" spans="5:18">
      <c r="E41" s="1" t="str">
        <f t="shared" si="8"/>
        <v>Karolina Pietraszewska</v>
      </c>
      <c r="F41" s="8">
        <f t="shared" ref="F41:Q41" si="18">F28/F$29</f>
        <v>0</v>
      </c>
      <c r="G41" s="8">
        <f t="shared" si="18"/>
        <v>0</v>
      </c>
      <c r="H41" s="8">
        <f t="shared" si="18"/>
        <v>0</v>
      </c>
      <c r="I41" s="8">
        <f t="shared" si="18"/>
        <v>0</v>
      </c>
      <c r="J41" s="8">
        <f t="shared" si="18"/>
        <v>5.8333333333333334E-2</v>
      </c>
      <c r="K41" s="8">
        <f t="shared" si="18"/>
        <v>4.9295774647887321E-2</v>
      </c>
      <c r="L41" s="8">
        <f t="shared" si="18"/>
        <v>0.16568047337278108</v>
      </c>
      <c r="M41" s="8">
        <f t="shared" si="18"/>
        <v>0.14358974358974358</v>
      </c>
      <c r="N41" s="8">
        <f t="shared" si="18"/>
        <v>0.12962962962962962</v>
      </c>
      <c r="O41" s="8">
        <f t="shared" si="18"/>
        <v>0.11475409836065574</v>
      </c>
      <c r="P41" s="8">
        <f t="shared" si="18"/>
        <v>0.1417624521072797</v>
      </c>
      <c r="Q41" s="8">
        <f t="shared" si="18"/>
        <v>0.13167259786476868</v>
      </c>
      <c r="R41" s="8"/>
    </row>
    <row r="43" spans="5:18"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</row>
    <row r="44" spans="5:18"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</row>
    <row r="45" spans="5:18"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</row>
    <row r="46" spans="5:18"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</row>
    <row r="47" spans="5:18"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</row>
    <row r="48" spans="5:18"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</row>
    <row r="49" spans="6:17"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</row>
    <row r="50" spans="6:17"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</row>
    <row r="51" spans="6:17"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</row>
    <row r="52" spans="6:17"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</row>
    <row r="53" spans="6:17"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</row>
  </sheetData>
  <mergeCells count="18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V1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Zakresy nazwane</vt:lpstr>
      </vt:variant>
      <vt:variant>
        <vt:i4>2</vt:i4>
      </vt:variant>
    </vt:vector>
  </HeadingPairs>
  <TitlesOfParts>
    <vt:vector size="13" baseType="lpstr">
      <vt:lpstr>226 Listopad</vt:lpstr>
      <vt:lpstr>225 Październik</vt:lpstr>
      <vt:lpstr>224 Wrzesień</vt:lpstr>
      <vt:lpstr>223 Sierpień</vt:lpstr>
      <vt:lpstr>222 Lipiec</vt:lpstr>
      <vt:lpstr>221 Czerwiec</vt:lpstr>
      <vt:lpstr>220 Maj</vt:lpstr>
      <vt:lpstr>219 Kwiecień</vt:lpstr>
      <vt:lpstr>218 Marzec</vt:lpstr>
      <vt:lpstr>217 Luty</vt:lpstr>
      <vt:lpstr>216 Styczeń</vt:lpstr>
      <vt:lpstr>'225 Październik'!Obszar_wydruku</vt:lpstr>
      <vt:lpstr>'226 Listopad'!Obszar_wydruku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2024-11-10T19:47:29Z</dcterms:modified>
</cp:coreProperties>
</file>