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40"/>
  </bookViews>
  <sheets>
    <sheet name="240 Styczeń" sheetId="2" r:id="rId1"/>
  </sheets>
  <definedNames>
    <definedName name="_xlnm.Print_Area" localSheetId="0">'240 Styczeń'!$A$1:$AH$29</definedName>
  </definedNames>
  <calcPr calcId="124519"/>
</workbook>
</file>

<file path=xl/calcChain.xml><?xml version="1.0" encoding="utf-8"?>
<calcChain xmlns="http://schemas.openxmlformats.org/spreadsheetml/2006/main">
  <c r="AN5" i="2"/>
  <c r="AN6"/>
  <c r="AN7"/>
  <c r="AN8"/>
  <c r="AN9"/>
  <c r="AN10"/>
  <c r="AN11"/>
  <c r="AN12"/>
  <c r="AN13"/>
  <c r="AN14"/>
  <c r="AN15"/>
  <c r="AN16"/>
  <c r="AN17"/>
  <c r="AN18"/>
  <c r="AN19"/>
  <c r="AN20"/>
  <c r="AN4"/>
  <c r="AM5"/>
  <c r="AM6"/>
  <c r="AM7"/>
  <c r="AM8"/>
  <c r="AM9"/>
  <c r="AM10"/>
  <c r="AM11"/>
  <c r="AM12"/>
  <c r="AM13"/>
  <c r="AM14"/>
  <c r="AM15"/>
  <c r="AM16"/>
  <c r="AM17"/>
  <c r="AM18"/>
  <c r="AM19"/>
  <c r="AM20"/>
  <c r="AM4"/>
  <c r="AL5"/>
  <c r="AL6"/>
  <c r="AL7"/>
  <c r="AL8"/>
  <c r="AL9"/>
  <c r="AL10"/>
  <c r="AL11"/>
  <c r="AL12"/>
  <c r="AL13"/>
  <c r="AL14"/>
  <c r="AL15"/>
  <c r="AL16"/>
  <c r="AL17"/>
  <c r="AL18"/>
  <c r="AL19"/>
  <c r="AL20"/>
  <c r="AL4"/>
  <c r="AK5"/>
  <c r="AK6"/>
  <c r="AK7"/>
  <c r="AK8"/>
  <c r="AK9"/>
  <c r="AK10"/>
  <c r="AK11"/>
  <c r="AK12"/>
  <c r="AK13"/>
  <c r="AK14"/>
  <c r="AK15"/>
  <c r="AK16"/>
  <c r="AK17"/>
  <c r="AK18"/>
  <c r="AK19"/>
  <c r="AK20"/>
  <c r="AK4"/>
  <c r="AP4"/>
  <c r="AP5"/>
  <c r="AP6"/>
  <c r="AP7"/>
  <c r="AP8"/>
  <c r="AP9"/>
  <c r="AP10"/>
  <c r="AP11"/>
  <c r="AP12"/>
  <c r="AP13"/>
  <c r="AP14"/>
  <c r="AP15"/>
  <c r="AP16"/>
  <c r="AP17"/>
  <c r="AP18"/>
  <c r="AP19"/>
  <c r="AP20"/>
  <c r="AP3"/>
  <c r="AO4"/>
  <c r="AO5"/>
  <c r="AO6"/>
  <c r="AO7"/>
  <c r="AO8"/>
  <c r="AO9"/>
  <c r="AO10"/>
  <c r="AO11"/>
  <c r="AO12"/>
  <c r="AO13"/>
  <c r="AO14"/>
  <c r="AO15"/>
  <c r="AO16"/>
  <c r="AO17"/>
  <c r="AO18"/>
  <c r="AO19"/>
  <c r="AO20"/>
  <c r="AO3"/>
  <c r="AI4"/>
  <c r="AJ4"/>
  <c r="AI5"/>
  <c r="AJ5"/>
  <c r="AI6"/>
  <c r="AJ6"/>
  <c r="AI7"/>
  <c r="AJ7"/>
  <c r="AI8"/>
  <c r="AJ8"/>
  <c r="AI9"/>
  <c r="AJ9"/>
  <c r="AI10"/>
  <c r="AJ10"/>
  <c r="AI11"/>
  <c r="AJ11"/>
  <c r="AI12"/>
  <c r="AJ12"/>
  <c r="AI13"/>
  <c r="AJ13"/>
  <c r="AI14"/>
  <c r="AJ14"/>
  <c r="AI15"/>
  <c r="AJ15"/>
  <c r="AI16"/>
  <c r="AJ16"/>
  <c r="AI17"/>
  <c r="AJ17"/>
  <c r="AI18"/>
  <c r="AJ18"/>
  <c r="AI19"/>
  <c r="AJ19"/>
  <c r="AI20"/>
  <c r="AJ20"/>
  <c r="AJ3"/>
  <c r="AI3"/>
  <c r="AP1"/>
  <c r="G55"/>
  <c r="H55"/>
  <c r="I55"/>
  <c r="J55"/>
  <c r="K55"/>
  <c r="L55"/>
  <c r="M55"/>
  <c r="N55"/>
  <c r="O55"/>
  <c r="P55"/>
  <c r="Q55"/>
  <c r="G56"/>
  <c r="H56"/>
  <c r="I56"/>
  <c r="J56"/>
  <c r="K56"/>
  <c r="L56"/>
  <c r="M56"/>
  <c r="N56"/>
  <c r="O56"/>
  <c r="P56"/>
  <c r="Q56"/>
  <c r="G57"/>
  <c r="H57"/>
  <c r="I57"/>
  <c r="J57"/>
  <c r="K57"/>
  <c r="L57"/>
  <c r="M57"/>
  <c r="N57"/>
  <c r="O57"/>
  <c r="P57"/>
  <c r="Q57"/>
  <c r="G58"/>
  <c r="H58"/>
  <c r="I58"/>
  <c r="J58"/>
  <c r="K58"/>
  <c r="L58"/>
  <c r="M58"/>
  <c r="N58"/>
  <c r="O58"/>
  <c r="P58"/>
  <c r="Q58"/>
  <c r="G59"/>
  <c r="H59"/>
  <c r="I59"/>
  <c r="J59"/>
  <c r="K59"/>
  <c r="L59"/>
  <c r="M59"/>
  <c r="N59"/>
  <c r="O59"/>
  <c r="P59"/>
  <c r="Q59"/>
  <c r="G60"/>
  <c r="H60"/>
  <c r="I60"/>
  <c r="J60"/>
  <c r="K60"/>
  <c r="L60"/>
  <c r="M60"/>
  <c r="N60"/>
  <c r="O60"/>
  <c r="P60"/>
  <c r="Q60"/>
  <c r="G61"/>
  <c r="H61"/>
  <c r="I61"/>
  <c r="J61"/>
  <c r="K61"/>
  <c r="L61"/>
  <c r="M61"/>
  <c r="N61"/>
  <c r="O61"/>
  <c r="P61"/>
  <c r="Q61"/>
  <c r="G62"/>
  <c r="H62"/>
  <c r="I62"/>
  <c r="J62"/>
  <c r="K62"/>
  <c r="L62"/>
  <c r="M62"/>
  <c r="N62"/>
  <c r="O62"/>
  <c r="P62"/>
  <c r="Q62"/>
  <c r="G63"/>
  <c r="H63"/>
  <c r="I63"/>
  <c r="J63"/>
  <c r="K63"/>
  <c r="L63"/>
  <c r="M63"/>
  <c r="N63"/>
  <c r="O63"/>
  <c r="P63"/>
  <c r="Q63"/>
  <c r="G64"/>
  <c r="H64"/>
  <c r="I64"/>
  <c r="J64"/>
  <c r="K64"/>
  <c r="L64"/>
  <c r="M64"/>
  <c r="N64"/>
  <c r="O64"/>
  <c r="P64"/>
  <c r="Q64"/>
  <c r="G65"/>
  <c r="H65"/>
  <c r="I65"/>
  <c r="J65"/>
  <c r="K65"/>
  <c r="L65"/>
  <c r="M65"/>
  <c r="N65"/>
  <c r="O65"/>
  <c r="P65"/>
  <c r="Q65"/>
  <c r="G66"/>
  <c r="H66"/>
  <c r="I66"/>
  <c r="J66"/>
  <c r="K66"/>
  <c r="L66"/>
  <c r="M66"/>
  <c r="N66"/>
  <c r="O66"/>
  <c r="P66"/>
  <c r="Q66"/>
  <c r="G67"/>
  <c r="H67"/>
  <c r="I67"/>
  <c r="J67"/>
  <c r="K67"/>
  <c r="L67"/>
  <c r="M67"/>
  <c r="N67"/>
  <c r="O67"/>
  <c r="P67"/>
  <c r="Q67"/>
  <c r="G68"/>
  <c r="H68"/>
  <c r="I68"/>
  <c r="J68"/>
  <c r="K68"/>
  <c r="L68"/>
  <c r="M68"/>
  <c r="N68"/>
  <c r="O68"/>
  <c r="P68"/>
  <c r="Q68"/>
  <c r="G69"/>
  <c r="H69"/>
  <c r="I69"/>
  <c r="J69"/>
  <c r="K69"/>
  <c r="L69"/>
  <c r="M69"/>
  <c r="N69"/>
  <c r="O69"/>
  <c r="P69"/>
  <c r="Q69"/>
  <c r="G70"/>
  <c r="H70"/>
  <c r="I70"/>
  <c r="J70"/>
  <c r="K70"/>
  <c r="L70"/>
  <c r="M70"/>
  <c r="N70"/>
  <c r="O70"/>
  <c r="P70"/>
  <c r="Q70"/>
  <c r="G71"/>
  <c r="H71"/>
  <c r="I71"/>
  <c r="J71"/>
  <c r="K71"/>
  <c r="L71"/>
  <c r="M71"/>
  <c r="N71"/>
  <c r="O71"/>
  <c r="P71"/>
  <c r="Q71"/>
  <c r="H54"/>
  <c r="I54"/>
  <c r="J54"/>
  <c r="K54"/>
  <c r="L54"/>
  <c r="M54"/>
  <c r="N54"/>
  <c r="O54"/>
  <c r="P54"/>
  <c r="Q54"/>
  <c r="G54"/>
  <c r="H49"/>
  <c r="I49"/>
  <c r="J49"/>
  <c r="K49"/>
  <c r="L49"/>
  <c r="M49"/>
  <c r="N49"/>
  <c r="O49"/>
  <c r="P49"/>
  <c r="Q49"/>
  <c r="G49"/>
  <c r="G32"/>
  <c r="H32"/>
  <c r="I32"/>
  <c r="J32"/>
  <c r="K32"/>
  <c r="L32"/>
  <c r="M32"/>
  <c r="N32"/>
  <c r="O32"/>
  <c r="P32"/>
  <c r="Q32"/>
  <c r="G33"/>
  <c r="H33"/>
  <c r="I33"/>
  <c r="J33"/>
  <c r="K33"/>
  <c r="L33"/>
  <c r="M33"/>
  <c r="N33"/>
  <c r="O33"/>
  <c r="P33"/>
  <c r="Q33"/>
  <c r="G34"/>
  <c r="H34"/>
  <c r="I34"/>
  <c r="J34"/>
  <c r="K34"/>
  <c r="L34"/>
  <c r="M34"/>
  <c r="N34"/>
  <c r="O34"/>
  <c r="P34"/>
  <c r="Q34"/>
  <c r="G35"/>
  <c r="H35"/>
  <c r="I35"/>
  <c r="J35"/>
  <c r="K35"/>
  <c r="L35"/>
  <c r="M35"/>
  <c r="N35"/>
  <c r="O35"/>
  <c r="P35"/>
  <c r="Q35"/>
  <c r="G36"/>
  <c r="H36"/>
  <c r="I36"/>
  <c r="J36"/>
  <c r="K36"/>
  <c r="L36"/>
  <c r="M36"/>
  <c r="N36"/>
  <c r="O36"/>
  <c r="P36"/>
  <c r="Q36"/>
  <c r="G37"/>
  <c r="H37"/>
  <c r="I37"/>
  <c r="J37"/>
  <c r="K37"/>
  <c r="L37"/>
  <c r="M37"/>
  <c r="N37"/>
  <c r="O37"/>
  <c r="P37"/>
  <c r="Q37"/>
  <c r="G38"/>
  <c r="H38"/>
  <c r="I38"/>
  <c r="J38"/>
  <c r="K38"/>
  <c r="L38"/>
  <c r="M38"/>
  <c r="N38"/>
  <c r="O38"/>
  <c r="P38"/>
  <c r="Q38"/>
  <c r="G39"/>
  <c r="H39"/>
  <c r="I39"/>
  <c r="J39"/>
  <c r="K39"/>
  <c r="L39"/>
  <c r="M39"/>
  <c r="N39"/>
  <c r="O39"/>
  <c r="P39"/>
  <c r="Q39"/>
  <c r="G40"/>
  <c r="H40"/>
  <c r="I40"/>
  <c r="J40"/>
  <c r="K40"/>
  <c r="L40"/>
  <c r="M40"/>
  <c r="N40"/>
  <c r="O40"/>
  <c r="P40"/>
  <c r="Q40"/>
  <c r="G41"/>
  <c r="H41"/>
  <c r="I41"/>
  <c r="J41"/>
  <c r="K41"/>
  <c r="L41"/>
  <c r="M41"/>
  <c r="N41"/>
  <c r="O41"/>
  <c r="P41"/>
  <c r="Q41"/>
  <c r="G42"/>
  <c r="H42"/>
  <c r="I42"/>
  <c r="J42"/>
  <c r="K42"/>
  <c r="L42"/>
  <c r="M42"/>
  <c r="N42"/>
  <c r="O42"/>
  <c r="P42"/>
  <c r="Q42"/>
  <c r="G43"/>
  <c r="H43"/>
  <c r="I43"/>
  <c r="J43"/>
  <c r="K43"/>
  <c r="L43"/>
  <c r="M43"/>
  <c r="N43"/>
  <c r="O43"/>
  <c r="P43"/>
  <c r="Q43"/>
  <c r="G44"/>
  <c r="H44"/>
  <c r="I44"/>
  <c r="J44"/>
  <c r="K44"/>
  <c r="L44"/>
  <c r="M44"/>
  <c r="N44"/>
  <c r="O44"/>
  <c r="P44"/>
  <c r="Q44"/>
  <c r="G45"/>
  <c r="H45"/>
  <c r="I45"/>
  <c r="J45"/>
  <c r="K45"/>
  <c r="L45"/>
  <c r="M45"/>
  <c r="N45"/>
  <c r="O45"/>
  <c r="P45"/>
  <c r="Q45"/>
  <c r="G46"/>
  <c r="H46"/>
  <c r="I46"/>
  <c r="J46"/>
  <c r="K46"/>
  <c r="L46"/>
  <c r="M46"/>
  <c r="N46"/>
  <c r="O46"/>
  <c r="P46"/>
  <c r="Q46"/>
  <c r="G47"/>
  <c r="H47"/>
  <c r="I47"/>
  <c r="J47"/>
  <c r="K47"/>
  <c r="L47"/>
  <c r="M47"/>
  <c r="N47"/>
  <c r="O47"/>
  <c r="P47"/>
  <c r="Q47"/>
  <c r="G48"/>
  <c r="H48"/>
  <c r="I48"/>
  <c r="J48"/>
  <c r="K48"/>
  <c r="L48"/>
  <c r="M48"/>
  <c r="N48"/>
  <c r="O48"/>
  <c r="P48"/>
  <c r="Q48"/>
  <c r="J31"/>
  <c r="K31"/>
  <c r="L31"/>
  <c r="M31"/>
  <c r="N31"/>
  <c r="O31"/>
  <c r="P31"/>
  <c r="Q31"/>
  <c r="I31"/>
  <c r="H31"/>
  <c r="G31"/>
  <c r="F71"/>
  <c r="F54"/>
  <c r="F55"/>
  <c r="F56"/>
  <c r="F57"/>
  <c r="F58"/>
  <c r="F59"/>
  <c r="F60"/>
  <c r="F61"/>
  <c r="F62"/>
  <c r="F63"/>
  <c r="F64"/>
  <c r="F65"/>
  <c r="F66"/>
  <c r="F67"/>
  <c r="F68"/>
  <c r="F69"/>
  <c r="F70"/>
  <c r="F4"/>
  <c r="F5"/>
  <c r="F6"/>
  <c r="F7"/>
  <c r="F8"/>
  <c r="F9"/>
  <c r="F10"/>
  <c r="F11"/>
  <c r="F12"/>
  <c r="F13"/>
  <c r="F14"/>
  <c r="F15"/>
  <c r="F16"/>
  <c r="F17"/>
  <c r="F18"/>
  <c r="F19"/>
  <c r="F20"/>
  <c r="F3"/>
  <c r="E4"/>
  <c r="E5"/>
  <c r="E6"/>
  <c r="E7"/>
  <c r="E8"/>
  <c r="E9"/>
  <c r="E10"/>
  <c r="E11"/>
  <c r="E12"/>
  <c r="E13"/>
  <c r="E14"/>
  <c r="E15"/>
  <c r="E16"/>
  <c r="E17"/>
  <c r="E18"/>
  <c r="E19"/>
  <c r="E20"/>
  <c r="E3"/>
  <c r="AG20"/>
  <c r="AF20"/>
  <c r="AG19"/>
  <c r="AF19"/>
  <c r="AG18"/>
  <c r="AF18"/>
  <c r="AG17"/>
  <c r="AF17"/>
  <c r="AG16"/>
  <c r="AF16"/>
  <c r="AG15"/>
  <c r="AF15"/>
  <c r="AG14"/>
  <c r="AF14"/>
  <c r="AG13"/>
  <c r="AF13"/>
  <c r="AG12"/>
  <c r="AF12"/>
  <c r="AG11"/>
  <c r="AF11"/>
  <c r="AG10"/>
  <c r="AF10"/>
  <c r="AG9"/>
  <c r="AF9"/>
  <c r="AG8"/>
  <c r="AF8"/>
  <c r="AG7"/>
  <c r="AF7"/>
  <c r="AG6"/>
  <c r="AF6"/>
  <c r="AG5"/>
  <c r="AF5"/>
  <c r="AG4"/>
  <c r="AF4"/>
  <c r="Y3"/>
  <c r="AF3" s="1"/>
  <c r="X3"/>
  <c r="AG3" s="1"/>
  <c r="V3"/>
  <c r="T3"/>
  <c r="R3"/>
</calcChain>
</file>

<file path=xl/sharedStrings.xml><?xml version="1.0" encoding="utf-8"?>
<sst xmlns="http://schemas.openxmlformats.org/spreadsheetml/2006/main" count="103" uniqueCount="49">
  <si>
    <t>Miejsce</t>
  </si>
  <si>
    <t>Skąd</t>
  </si>
  <si>
    <t>Łuk</t>
  </si>
  <si>
    <t>Śr/konkure</t>
  </si>
  <si>
    <t>Śr/strzałę</t>
  </si>
  <si>
    <t>Strata</t>
  </si>
  <si>
    <t>MAX=</t>
  </si>
  <si>
    <t>do następnego</t>
  </si>
  <si>
    <t>%</t>
  </si>
  <si>
    <t xml:space="preserve">do pierwszego </t>
  </si>
  <si>
    <t xml:space="preserve">do max </t>
  </si>
  <si>
    <t>Paweł Kikel</t>
  </si>
  <si>
    <t>Koszalin</t>
  </si>
  <si>
    <t>BB</t>
  </si>
  <si>
    <t>Robert "Gata" Piechota</t>
  </si>
  <si>
    <t>Hunt</t>
  </si>
  <si>
    <t>Krzysztof "FAZIK" Brzeziński</t>
  </si>
  <si>
    <t>Robert "Stanley" Stańczyk</t>
  </si>
  <si>
    <t>T</t>
  </si>
  <si>
    <t>Tz</t>
  </si>
  <si>
    <t>Kostiantyn Fedotov</t>
  </si>
  <si>
    <t>Mateusz Jezierski</t>
  </si>
  <si>
    <t>Przemysław "Wizun" Wojciukiewicz</t>
  </si>
  <si>
    <t>Uczestnik</t>
  </si>
  <si>
    <t>S</t>
  </si>
  <si>
    <t>P</t>
  </si>
  <si>
    <t>Suma S</t>
  </si>
  <si>
    <t>Suma P</t>
  </si>
  <si>
    <t>Donat Grotha</t>
  </si>
  <si>
    <t>Lębork</t>
  </si>
  <si>
    <t>Marzena Goike</t>
  </si>
  <si>
    <t>Igor Adaszkiewicz</t>
  </si>
  <si>
    <t>Krzysztof "Madereiro" Piękniewski</t>
  </si>
  <si>
    <t>Jerzy "Fala 133" Bohdziewicz</t>
  </si>
  <si>
    <t>Białogrd</t>
  </si>
  <si>
    <t>Zbyszek  "Zbig" Futyma</t>
  </si>
  <si>
    <t>Mateusz Brzeziński</t>
  </si>
  <si>
    <t>Anita Nowicka</t>
  </si>
  <si>
    <t>Zurych</t>
  </si>
  <si>
    <t>Roman "Romano" Kozieł</t>
  </si>
  <si>
    <t>Katarzyna Chybowska</t>
  </si>
  <si>
    <t>Iza Bohdziewicz</t>
  </si>
  <si>
    <t>Turniej X strzał</t>
  </si>
  <si>
    <t>Tarcza 40cm 11 polowa (+ = 11). Punktacja 1-11</t>
  </si>
  <si>
    <t>X = najmniejsza liczba strzał u zawodnika</t>
  </si>
  <si>
    <t>W każdej kolejce strzały trafione w numer kolejki i poniżej są tracone i zmniejszają ilość strzał zawodnika.</t>
  </si>
  <si>
    <t>W każdej kolejce strzały trafione w 11 to +1 strzała.</t>
  </si>
  <si>
    <t>Każdy strzela aż nie skończą się mu strzały.</t>
  </si>
  <si>
    <t>Zaczynajmy!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</si>
</sst>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2" tint="-0.89999084444715716"/>
      <name val="Arial"/>
      <family val="2"/>
      <charset val="238"/>
    </font>
    <font>
      <sz val="12"/>
      <name val="Times New Roman"/>
      <family val="1"/>
      <charset val="238"/>
    </font>
    <font>
      <b/>
      <sz val="1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theme="5" tint="0.79998168889431442"/>
        <bgColor indexed="55"/>
      </patternFill>
    </fill>
    <fill>
      <patternFill patternType="solid">
        <fgColor theme="2" tint="-9.9978637043366805E-2"/>
        <bgColor indexed="5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89999084444715716"/>
      </left>
      <right style="thin">
        <color theme="2" tint="-0.89999084444715716"/>
      </right>
      <top style="thin">
        <color theme="2" tint="-0.89999084444715716"/>
      </top>
      <bottom style="thin">
        <color theme="2" tint="-0.89999084444715716"/>
      </bottom>
      <diagonal/>
    </border>
    <border>
      <left style="thin">
        <color theme="2" tint="-0.89999084444715716"/>
      </left>
      <right/>
      <top style="thin">
        <color theme="2" tint="-0.89999084444715716"/>
      </top>
      <bottom style="thin">
        <color theme="2" tint="-0.89999084444715716"/>
      </bottom>
      <diagonal/>
    </border>
    <border>
      <left style="thin">
        <color indexed="64"/>
      </left>
      <right style="thin">
        <color theme="2" tint="-0.89999084444715716"/>
      </right>
      <top style="thin">
        <color theme="2" tint="-0.89999084444715716"/>
      </top>
      <bottom style="thin">
        <color theme="2" tint="-0.89999084444715716"/>
      </bottom>
      <diagonal/>
    </border>
    <border>
      <left/>
      <right style="thin">
        <color theme="2" tint="-0.89999084444715716"/>
      </right>
      <top style="thin">
        <color theme="2" tint="-0.89999084444715716"/>
      </top>
      <bottom style="thin">
        <color theme="2" tint="-0.89999084444715716"/>
      </bottom>
      <diagonal/>
    </border>
    <border>
      <left style="thin">
        <color indexed="64"/>
      </left>
      <right style="thin">
        <color theme="2" tint="-0.89999084444715716"/>
      </right>
      <top style="thin">
        <color theme="2" tint="-0.89999084444715716"/>
      </top>
      <bottom/>
      <diagonal/>
    </border>
    <border>
      <left style="thin">
        <color indexed="64"/>
      </left>
      <right style="thin">
        <color theme="2" tint="-0.89999084444715716"/>
      </right>
      <top/>
      <bottom style="thin">
        <color theme="2" tint="-0.89999084444715716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41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2" fillId="0" borderId="0" xfId="0" applyNumberFormat="1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Fill="1"/>
    <xf numFmtId="0" fontId="4" fillId="0" borderId="1" xfId="0" applyFont="1" applyFill="1" applyBorder="1" applyAlignment="1">
      <alignment horizontal="center" vertical="center"/>
    </xf>
    <xf numFmtId="164" fontId="0" fillId="0" borderId="0" xfId="0" applyNumberFormat="1" applyFill="1"/>
    <xf numFmtId="0" fontId="0" fillId="0" borderId="0" xfId="0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6" fillId="0" borderId="0" xfId="1" applyFont="1"/>
    <xf numFmtId="0" fontId="3" fillId="0" borderId="0" xfId="1"/>
    <xf numFmtId="0" fontId="5" fillId="0" borderId="7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3" fillId="4" borderId="0" xfId="1" applyFill="1"/>
    <xf numFmtId="0" fontId="5" fillId="2" borderId="3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5" borderId="3" xfId="1" applyFont="1" applyFill="1" applyBorder="1" applyAlignment="1">
      <alignment horizontal="center" vertical="center"/>
    </xf>
    <xf numFmtId="0" fontId="5" fillId="5" borderId="4" xfId="1" applyFont="1" applyFill="1" applyBorder="1" applyAlignment="1">
      <alignment horizontal="center" vertical="center"/>
    </xf>
    <xf numFmtId="0" fontId="5" fillId="6" borderId="5" xfId="1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/>
    </xf>
    <xf numFmtId="0" fontId="5" fillId="7" borderId="3" xfId="1" applyFont="1" applyFill="1" applyBorder="1" applyAlignment="1">
      <alignment horizontal="center" vertical="center"/>
    </xf>
    <xf numFmtId="0" fontId="5" fillId="7" borderId="4" xfId="1" applyFont="1" applyFill="1" applyBorder="1" applyAlignment="1">
      <alignment horizontal="center" vertical="center"/>
    </xf>
    <xf numFmtId="0" fontId="5" fillId="7" borderId="2" xfId="1" applyFont="1" applyFill="1" applyBorder="1" applyAlignment="1">
      <alignment horizontal="center" vertical="center"/>
    </xf>
    <xf numFmtId="0" fontId="7" fillId="0" borderId="0" xfId="1" applyFont="1"/>
  </cellXfs>
  <cellStyles count="3">
    <cellStyle name="Normalny" xfId="0" builtinId="0"/>
    <cellStyle name="Normalny 2" xfId="1"/>
    <cellStyle name="Normalny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6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'240 Styczeń'!$F$54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'240 Styczeń'!$G$54:$Q$54</c:f>
              <c:numCache>
                <c:formatCode>0.0000</c:formatCode>
                <c:ptCount val="1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</c:numCache>
            </c:numRef>
          </c:val>
        </c:ser>
        <c:ser>
          <c:idx val="1"/>
          <c:order val="1"/>
          <c:tx>
            <c:strRef>
              <c:f>'240 Styczeń'!$F$55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'240 Styczeń'!$G$55:$Q$55</c:f>
              <c:numCache>
                <c:formatCode>0.0000</c:formatCode>
                <c:ptCount val="11"/>
                <c:pt idx="0">
                  <c:v>0.77358490566037741</c:v>
                </c:pt>
                <c:pt idx="1">
                  <c:v>0.7678571428571429</c:v>
                </c:pt>
                <c:pt idx="2">
                  <c:v>0.87573964497041423</c:v>
                </c:pt>
                <c:pt idx="3">
                  <c:v>0.69354838709677424</c:v>
                </c:pt>
                <c:pt idx="4">
                  <c:v>0.61990950226244346</c:v>
                </c:pt>
                <c:pt idx="5">
                  <c:v>0.57021996615905246</c:v>
                </c:pt>
                <c:pt idx="6">
                  <c:v>0.5177398160315374</c:v>
                </c:pt>
                <c:pt idx="7">
                  <c:v>0.43815513626834379</c:v>
                </c:pt>
                <c:pt idx="8">
                  <c:v>0.37089618456078083</c:v>
                </c:pt>
                <c:pt idx="9">
                  <c:v>0.33983739837398375</c:v>
                </c:pt>
                <c:pt idx="10">
                  <c:v>0.33466773418734985</c:v>
                </c:pt>
              </c:numCache>
            </c:numRef>
          </c:val>
        </c:ser>
        <c:ser>
          <c:idx val="2"/>
          <c:order val="2"/>
          <c:tx>
            <c:strRef>
              <c:f>'240 Styczeń'!$F$56</c:f>
              <c:strCache>
                <c:ptCount val="1"/>
                <c:pt idx="0">
                  <c:v>Donat Grotha</c:v>
                </c:pt>
              </c:strCache>
            </c:strRef>
          </c:tx>
          <c:val>
            <c:numRef>
              <c:f>'240 Styczeń'!$G$56:$Q$56</c:f>
              <c:numCache>
                <c:formatCode>0.0000</c:formatCode>
                <c:ptCount val="11"/>
                <c:pt idx="0">
                  <c:v>0.86792452830188682</c:v>
                </c:pt>
                <c:pt idx="1">
                  <c:v>0.8125</c:v>
                </c:pt>
                <c:pt idx="2">
                  <c:v>0.86982248520710059</c:v>
                </c:pt>
                <c:pt idx="3">
                  <c:v>0.6967741935483871</c:v>
                </c:pt>
                <c:pt idx="4">
                  <c:v>0.63122171945701355</c:v>
                </c:pt>
                <c:pt idx="5">
                  <c:v>0.56175972927241957</c:v>
                </c:pt>
                <c:pt idx="6">
                  <c:v>0.4940867279894875</c:v>
                </c:pt>
                <c:pt idx="7">
                  <c:v>0.42033542976939203</c:v>
                </c:pt>
                <c:pt idx="8">
                  <c:v>0.36379769299023956</c:v>
                </c:pt>
                <c:pt idx="9">
                  <c:v>0.33333333333333331</c:v>
                </c:pt>
                <c:pt idx="10">
                  <c:v>0.32826261008807045</c:v>
                </c:pt>
              </c:numCache>
            </c:numRef>
          </c:val>
        </c:ser>
        <c:ser>
          <c:idx val="3"/>
          <c:order val="3"/>
          <c:tx>
            <c:strRef>
              <c:f>'240 Styczeń'!$F$57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'240 Styczeń'!$G$57:$Q$57</c:f>
              <c:numCache>
                <c:formatCode>0.0000</c:formatCode>
                <c:ptCount val="11"/>
                <c:pt idx="0">
                  <c:v>0.90566037735849059</c:v>
                </c:pt>
                <c:pt idx="1">
                  <c:v>0.8035714285714286</c:v>
                </c:pt>
                <c:pt idx="2">
                  <c:v>0.86982248520710059</c:v>
                </c:pt>
                <c:pt idx="3">
                  <c:v>0.67419354838709677</c:v>
                </c:pt>
                <c:pt idx="4">
                  <c:v>0.6131221719457014</c:v>
                </c:pt>
                <c:pt idx="5">
                  <c:v>0.53976311336717431</c:v>
                </c:pt>
                <c:pt idx="6">
                  <c:v>0.47043363994743759</c:v>
                </c:pt>
                <c:pt idx="7">
                  <c:v>0.3941299790356394</c:v>
                </c:pt>
                <c:pt idx="8">
                  <c:v>0.3336291038154392</c:v>
                </c:pt>
                <c:pt idx="9">
                  <c:v>0.30569105691056908</c:v>
                </c:pt>
                <c:pt idx="10">
                  <c:v>0.30104083266613291</c:v>
                </c:pt>
              </c:numCache>
            </c:numRef>
          </c:val>
        </c:ser>
        <c:ser>
          <c:idx val="4"/>
          <c:order val="4"/>
          <c:tx>
            <c:strRef>
              <c:f>'240 Styczeń'!$F$58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'240 Styczeń'!$G$58:$Q$58</c:f>
              <c:numCache>
                <c:formatCode>0.0000</c:formatCode>
                <c:ptCount val="11"/>
                <c:pt idx="0">
                  <c:v>0.81132075471698117</c:v>
                </c:pt>
                <c:pt idx="1">
                  <c:v>0.7857142857142857</c:v>
                </c:pt>
                <c:pt idx="2">
                  <c:v>0.78698224852071008</c:v>
                </c:pt>
                <c:pt idx="3">
                  <c:v>0.5741935483870968</c:v>
                </c:pt>
                <c:pt idx="4">
                  <c:v>0.49773755656108598</c:v>
                </c:pt>
                <c:pt idx="5">
                  <c:v>0.43993231810490696</c:v>
                </c:pt>
                <c:pt idx="6">
                  <c:v>0.39553219448094612</c:v>
                </c:pt>
                <c:pt idx="7">
                  <c:v>0.35849056603773582</c:v>
                </c:pt>
                <c:pt idx="8">
                  <c:v>0.31765749778172137</c:v>
                </c:pt>
                <c:pt idx="9">
                  <c:v>0.29105691056910571</c:v>
                </c:pt>
                <c:pt idx="10">
                  <c:v>0.28662930344275422</c:v>
                </c:pt>
              </c:numCache>
            </c:numRef>
          </c:val>
        </c:ser>
        <c:ser>
          <c:idx val="5"/>
          <c:order val="5"/>
          <c:tx>
            <c:strRef>
              <c:f>'240 Styczeń'!$F$59</c:f>
              <c:strCache>
                <c:ptCount val="1"/>
                <c:pt idx="0">
                  <c:v>Marzena Goike</c:v>
                </c:pt>
              </c:strCache>
            </c:strRef>
          </c:tx>
          <c:val>
            <c:numRef>
              <c:f>'240 Styczeń'!$G$59:$Q$59</c:f>
              <c:numCache>
                <c:formatCode>0.0000</c:formatCode>
                <c:ptCount val="11"/>
                <c:pt idx="0">
                  <c:v>0.75471698113207553</c:v>
                </c:pt>
                <c:pt idx="1">
                  <c:v>0.7321428571428571</c:v>
                </c:pt>
                <c:pt idx="2">
                  <c:v>0.80473372781065089</c:v>
                </c:pt>
                <c:pt idx="3">
                  <c:v>0.60967741935483866</c:v>
                </c:pt>
                <c:pt idx="4">
                  <c:v>0.53846153846153844</c:v>
                </c:pt>
                <c:pt idx="5">
                  <c:v>0.4720812182741117</c:v>
                </c:pt>
                <c:pt idx="6">
                  <c:v>0.40735873850197107</c:v>
                </c:pt>
                <c:pt idx="7">
                  <c:v>0.33438155136268344</c:v>
                </c:pt>
                <c:pt idx="8">
                  <c:v>0.28305235137533274</c:v>
                </c:pt>
                <c:pt idx="9">
                  <c:v>0.25934959349593495</c:v>
                </c:pt>
                <c:pt idx="10">
                  <c:v>0.25540432345876701</c:v>
                </c:pt>
              </c:numCache>
            </c:numRef>
          </c:val>
        </c:ser>
        <c:ser>
          <c:idx val="6"/>
          <c:order val="6"/>
          <c:tx>
            <c:strRef>
              <c:f>'240 Styczeń'!$F$60</c:f>
              <c:strCache>
                <c:ptCount val="1"/>
                <c:pt idx="0">
                  <c:v>Igor Adaszkiewicz</c:v>
                </c:pt>
              </c:strCache>
            </c:strRef>
          </c:tx>
          <c:val>
            <c:numRef>
              <c:f>'240 Styczeń'!$G$60:$Q$60</c:f>
              <c:numCache>
                <c:formatCode>0.0000</c:formatCode>
                <c:ptCount val="11"/>
                <c:pt idx="0">
                  <c:v>0.90566037735849059</c:v>
                </c:pt>
                <c:pt idx="1">
                  <c:v>0.8392857142857143</c:v>
                </c:pt>
                <c:pt idx="2">
                  <c:v>0.78106508875739644</c:v>
                </c:pt>
                <c:pt idx="3">
                  <c:v>0.54193548387096779</c:v>
                </c:pt>
                <c:pt idx="4">
                  <c:v>0.47058823529411764</c:v>
                </c:pt>
                <c:pt idx="5">
                  <c:v>0.41116751269035534</c:v>
                </c:pt>
                <c:pt idx="6">
                  <c:v>0.34296977660972405</c:v>
                </c:pt>
                <c:pt idx="7">
                  <c:v>0.27358490566037735</c:v>
                </c:pt>
                <c:pt idx="8">
                  <c:v>0.23158828748890861</c:v>
                </c:pt>
                <c:pt idx="9">
                  <c:v>0.21219512195121951</c:v>
                </c:pt>
                <c:pt idx="10">
                  <c:v>0.20896717373899118</c:v>
                </c:pt>
              </c:numCache>
            </c:numRef>
          </c:val>
        </c:ser>
        <c:ser>
          <c:idx val="7"/>
          <c:order val="7"/>
          <c:tx>
            <c:strRef>
              <c:f>'240 Styczeń'!$F$61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'240 Styczeń'!$G$61:$Q$61</c:f>
              <c:numCache>
                <c:formatCode>0.0000</c:formatCode>
                <c:ptCount val="11"/>
                <c:pt idx="0">
                  <c:v>0.79245283018867929</c:v>
                </c:pt>
                <c:pt idx="1">
                  <c:v>0.7589285714285714</c:v>
                </c:pt>
                <c:pt idx="2">
                  <c:v>0.78106508875739644</c:v>
                </c:pt>
                <c:pt idx="3">
                  <c:v>0.5741935483870968</c:v>
                </c:pt>
                <c:pt idx="4">
                  <c:v>0.48190045248868779</c:v>
                </c:pt>
                <c:pt idx="5">
                  <c:v>0.4230118443316413</c:v>
                </c:pt>
                <c:pt idx="6">
                  <c:v>0.32851511169513797</c:v>
                </c:pt>
                <c:pt idx="7">
                  <c:v>0.26205450733752622</c:v>
                </c:pt>
                <c:pt idx="8">
                  <c:v>0.22182786157941436</c:v>
                </c:pt>
                <c:pt idx="9">
                  <c:v>0.2032520325203252</c:v>
                </c:pt>
                <c:pt idx="10">
                  <c:v>0.20016012810248199</c:v>
                </c:pt>
              </c:numCache>
            </c:numRef>
          </c:val>
        </c:ser>
        <c:ser>
          <c:idx val="8"/>
          <c:order val="8"/>
          <c:tx>
            <c:strRef>
              <c:f>'240 Styczeń'!$F$62</c:f>
              <c:strCache>
                <c:ptCount val="1"/>
                <c:pt idx="0">
                  <c:v>Jerzy "Fala 133" Bohdziewicz</c:v>
                </c:pt>
              </c:strCache>
            </c:strRef>
          </c:tx>
          <c:val>
            <c:numRef>
              <c:f>'240 Styczeń'!$G$62:$Q$62</c:f>
              <c:numCache>
                <c:formatCode>0.0000</c:formatCode>
                <c:ptCount val="11"/>
                <c:pt idx="0">
                  <c:v>0.60377358490566035</c:v>
                </c:pt>
                <c:pt idx="1">
                  <c:v>0.5982142857142857</c:v>
                </c:pt>
                <c:pt idx="2">
                  <c:v>0.67455621301775148</c:v>
                </c:pt>
                <c:pt idx="3">
                  <c:v>0.48064516129032259</c:v>
                </c:pt>
                <c:pt idx="4">
                  <c:v>0.40045248868778283</c:v>
                </c:pt>
                <c:pt idx="5">
                  <c:v>0.34856175972927245</c:v>
                </c:pt>
                <c:pt idx="6">
                  <c:v>0.3035479632063075</c:v>
                </c:pt>
                <c:pt idx="7">
                  <c:v>0.25786163522012578</c:v>
                </c:pt>
                <c:pt idx="8">
                  <c:v>0.21827861579414373</c:v>
                </c:pt>
                <c:pt idx="9">
                  <c:v>0.2</c:v>
                </c:pt>
                <c:pt idx="10">
                  <c:v>0.19695756605284229</c:v>
                </c:pt>
              </c:numCache>
            </c:numRef>
          </c:val>
        </c:ser>
        <c:ser>
          <c:idx val="9"/>
          <c:order val="9"/>
          <c:tx>
            <c:strRef>
              <c:f>'240 Styczeń'!$F$63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'240 Styczeń'!$G$63:$Q$63</c:f>
              <c:numCache>
                <c:formatCode>0.0000</c:formatCode>
                <c:ptCount val="11"/>
                <c:pt idx="0">
                  <c:v>0.54716981132075471</c:v>
                </c:pt>
                <c:pt idx="1">
                  <c:v>0.6428571428571429</c:v>
                </c:pt>
                <c:pt idx="2">
                  <c:v>0.71597633136094674</c:v>
                </c:pt>
                <c:pt idx="3">
                  <c:v>0.51290322580645165</c:v>
                </c:pt>
                <c:pt idx="4">
                  <c:v>0.43438914027149322</c:v>
                </c:pt>
                <c:pt idx="5">
                  <c:v>0.36886632825719118</c:v>
                </c:pt>
                <c:pt idx="6">
                  <c:v>0.29303547963206306</c:v>
                </c:pt>
                <c:pt idx="7">
                  <c:v>0.23375262054507337</c:v>
                </c:pt>
                <c:pt idx="8">
                  <c:v>0.19787045252883761</c:v>
                </c:pt>
                <c:pt idx="9">
                  <c:v>0.18130081300813009</c:v>
                </c:pt>
                <c:pt idx="10">
                  <c:v>0.17854283426741394</c:v>
                </c:pt>
              </c:numCache>
            </c:numRef>
          </c:val>
        </c:ser>
        <c:ser>
          <c:idx val="10"/>
          <c:order val="10"/>
          <c:tx>
            <c:strRef>
              <c:f>'240 Styczeń'!$F$64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'240 Styczeń'!$G$64:$Q$64</c:f>
              <c:numCache>
                <c:formatCode>0.0000</c:formatCode>
                <c:ptCount val="11"/>
                <c:pt idx="0">
                  <c:v>0.54716981132075471</c:v>
                </c:pt>
                <c:pt idx="1">
                  <c:v>0.5803571428571429</c:v>
                </c:pt>
                <c:pt idx="2">
                  <c:v>0.62130177514792895</c:v>
                </c:pt>
                <c:pt idx="3">
                  <c:v>0.44838709677419353</c:v>
                </c:pt>
                <c:pt idx="4">
                  <c:v>0.38687782805429866</c:v>
                </c:pt>
                <c:pt idx="5">
                  <c:v>0.31302876480541453</c:v>
                </c:pt>
                <c:pt idx="6">
                  <c:v>0.24310118265440211</c:v>
                </c:pt>
                <c:pt idx="7">
                  <c:v>0.19392033542976939</c:v>
                </c:pt>
                <c:pt idx="8">
                  <c:v>0.16415261756876665</c:v>
                </c:pt>
                <c:pt idx="9">
                  <c:v>0.15040650406504066</c:v>
                </c:pt>
                <c:pt idx="10">
                  <c:v>0.14811849479583666</c:v>
                </c:pt>
              </c:numCache>
            </c:numRef>
          </c:val>
        </c:ser>
        <c:ser>
          <c:idx val="11"/>
          <c:order val="11"/>
          <c:tx>
            <c:strRef>
              <c:f>'240 Styczeń'!$F$65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'240 Styczeń'!$G$65:$Q$65</c:f>
              <c:numCache>
                <c:formatCode>0.0000</c:formatCode>
                <c:ptCount val="11"/>
                <c:pt idx="0">
                  <c:v>0.73584905660377353</c:v>
                </c:pt>
                <c:pt idx="1">
                  <c:v>0.5803571428571429</c:v>
                </c:pt>
                <c:pt idx="2">
                  <c:v>0.56804733727810652</c:v>
                </c:pt>
                <c:pt idx="3">
                  <c:v>0.39032258064516129</c:v>
                </c:pt>
                <c:pt idx="4">
                  <c:v>0.3235294117647059</c:v>
                </c:pt>
                <c:pt idx="5">
                  <c:v>0.27241962774957701</c:v>
                </c:pt>
                <c:pt idx="6">
                  <c:v>0.23127463863337713</c:v>
                </c:pt>
                <c:pt idx="7">
                  <c:v>0.19287211740041929</c:v>
                </c:pt>
                <c:pt idx="8">
                  <c:v>0.16326530612244897</c:v>
                </c:pt>
                <c:pt idx="9">
                  <c:v>0.14959349593495935</c:v>
                </c:pt>
                <c:pt idx="10">
                  <c:v>0.14731785428342675</c:v>
                </c:pt>
              </c:numCache>
            </c:numRef>
          </c:val>
        </c:ser>
        <c:ser>
          <c:idx val="12"/>
          <c:order val="12"/>
          <c:tx>
            <c:strRef>
              <c:f>'240 Styczeń'!$F$66</c:f>
              <c:strCache>
                <c:ptCount val="1"/>
                <c:pt idx="0">
                  <c:v>Zbyszek  "Zbig" Futyma</c:v>
                </c:pt>
              </c:strCache>
            </c:strRef>
          </c:tx>
          <c:val>
            <c:numRef>
              <c:f>'240 Styczeń'!$G$66:$Q$66</c:f>
              <c:numCache>
                <c:formatCode>0.0000</c:formatCode>
                <c:ptCount val="11"/>
                <c:pt idx="0">
                  <c:v>0.62264150943396224</c:v>
                </c:pt>
                <c:pt idx="1">
                  <c:v>0.5982142857142857</c:v>
                </c:pt>
                <c:pt idx="2">
                  <c:v>0.51479289940828399</c:v>
                </c:pt>
                <c:pt idx="3">
                  <c:v>0.33870967741935482</c:v>
                </c:pt>
                <c:pt idx="4">
                  <c:v>0.26244343891402716</c:v>
                </c:pt>
                <c:pt idx="5">
                  <c:v>0.20981387478849409</c:v>
                </c:pt>
                <c:pt idx="6">
                  <c:v>0.17345597897503284</c:v>
                </c:pt>
                <c:pt idx="7">
                  <c:v>0.14570230607966456</c:v>
                </c:pt>
                <c:pt idx="8">
                  <c:v>0.1233362910381544</c:v>
                </c:pt>
                <c:pt idx="9">
                  <c:v>0.11300813008130081</c:v>
                </c:pt>
                <c:pt idx="10">
                  <c:v>0.11128903122497999</c:v>
                </c:pt>
              </c:numCache>
            </c:numRef>
          </c:val>
        </c:ser>
        <c:ser>
          <c:idx val="13"/>
          <c:order val="13"/>
          <c:tx>
            <c:strRef>
              <c:f>'240 Styczeń'!$F$67</c:f>
              <c:strCache>
                <c:ptCount val="1"/>
                <c:pt idx="0">
                  <c:v>Mateusz Brzeziński</c:v>
                </c:pt>
              </c:strCache>
            </c:strRef>
          </c:tx>
          <c:val>
            <c:numRef>
              <c:f>'240 Styczeń'!$G$67:$Q$67</c:f>
              <c:numCache>
                <c:formatCode>0.0000</c:formatCode>
                <c:ptCount val="11"/>
                <c:pt idx="0">
                  <c:v>0.77358490566037741</c:v>
                </c:pt>
                <c:pt idx="1">
                  <c:v>0.6071428571428571</c:v>
                </c:pt>
                <c:pt idx="2">
                  <c:v>0.43786982248520712</c:v>
                </c:pt>
                <c:pt idx="3">
                  <c:v>0.23870967741935484</c:v>
                </c:pt>
                <c:pt idx="4">
                  <c:v>0.167420814479638</c:v>
                </c:pt>
                <c:pt idx="5">
                  <c:v>0.12521150592216582</c:v>
                </c:pt>
                <c:pt idx="6">
                  <c:v>9.724047306176084E-2</c:v>
                </c:pt>
                <c:pt idx="7">
                  <c:v>7.7568134171907763E-2</c:v>
                </c:pt>
                <c:pt idx="8">
                  <c:v>6.566104702750665E-2</c:v>
                </c:pt>
                <c:pt idx="9">
                  <c:v>6.0162601626016263E-2</c:v>
                </c:pt>
                <c:pt idx="10">
                  <c:v>5.9247397918334666E-2</c:v>
                </c:pt>
              </c:numCache>
            </c:numRef>
          </c:val>
        </c:ser>
        <c:ser>
          <c:idx val="14"/>
          <c:order val="14"/>
          <c:tx>
            <c:strRef>
              <c:f>'240 Styczeń'!$F$68</c:f>
              <c:strCache>
                <c:ptCount val="1"/>
                <c:pt idx="0">
                  <c:v>Anita Nowicka</c:v>
                </c:pt>
              </c:strCache>
            </c:strRef>
          </c:tx>
          <c:val>
            <c:numRef>
              <c:f>'240 Styczeń'!$G$68:$Q$68</c:f>
              <c:numCache>
                <c:formatCode>0.0000</c:formatCode>
                <c:ptCount val="11"/>
                <c:pt idx="0">
                  <c:v>0.45283018867924529</c:v>
                </c:pt>
                <c:pt idx="1">
                  <c:v>0.29464285714285715</c:v>
                </c:pt>
                <c:pt idx="2">
                  <c:v>0.21893491124260356</c:v>
                </c:pt>
                <c:pt idx="3">
                  <c:v>0.14516129032258066</c:v>
                </c:pt>
                <c:pt idx="4">
                  <c:v>0.11312217194570136</c:v>
                </c:pt>
                <c:pt idx="5">
                  <c:v>8.4602368866328256E-2</c:v>
                </c:pt>
                <c:pt idx="6">
                  <c:v>6.5703022339027597E-2</c:v>
                </c:pt>
                <c:pt idx="7">
                  <c:v>5.2410901467505239E-2</c:v>
                </c:pt>
                <c:pt idx="8">
                  <c:v>4.4365572315882874E-2</c:v>
                </c:pt>
                <c:pt idx="9">
                  <c:v>4.065040650406504E-2</c:v>
                </c:pt>
                <c:pt idx="10">
                  <c:v>4.0032025620496396E-2</c:v>
                </c:pt>
              </c:numCache>
            </c:numRef>
          </c:val>
        </c:ser>
        <c:ser>
          <c:idx val="15"/>
          <c:order val="15"/>
          <c:tx>
            <c:strRef>
              <c:f>'240 Styczeń'!$F$69</c:f>
              <c:strCache>
                <c:ptCount val="1"/>
                <c:pt idx="0">
                  <c:v>Roman "Romano" Kozieł</c:v>
                </c:pt>
              </c:strCache>
            </c:strRef>
          </c:tx>
          <c:val>
            <c:numRef>
              <c:f>'240 Styczeń'!$G$69:$Q$69</c:f>
              <c:numCache>
                <c:formatCode>0.0000</c:formatCode>
                <c:ptCount val="11"/>
                <c:pt idx="0">
                  <c:v>0.18867924528301888</c:v>
                </c:pt>
                <c:pt idx="1">
                  <c:v>8.9285714285714288E-2</c:v>
                </c:pt>
                <c:pt idx="2">
                  <c:v>5.9171597633136092E-2</c:v>
                </c:pt>
                <c:pt idx="3">
                  <c:v>3.2258064516129031E-2</c:v>
                </c:pt>
                <c:pt idx="4">
                  <c:v>2.2624434389140271E-2</c:v>
                </c:pt>
                <c:pt idx="5">
                  <c:v>1.6920473773265651E-2</c:v>
                </c:pt>
                <c:pt idx="6">
                  <c:v>1.3140604467805518E-2</c:v>
                </c:pt>
                <c:pt idx="7">
                  <c:v>1.0482180293501049E-2</c:v>
                </c:pt>
                <c:pt idx="8">
                  <c:v>8.8731144631765749E-3</c:v>
                </c:pt>
                <c:pt idx="9">
                  <c:v>8.130081300813009E-3</c:v>
                </c:pt>
                <c:pt idx="10">
                  <c:v>8.0064051240992789E-3</c:v>
                </c:pt>
              </c:numCache>
            </c:numRef>
          </c:val>
        </c:ser>
        <c:ser>
          <c:idx val="16"/>
          <c:order val="16"/>
          <c:tx>
            <c:strRef>
              <c:f>'240 Styczeń'!$F$70</c:f>
              <c:strCache>
                <c:ptCount val="1"/>
                <c:pt idx="0">
                  <c:v>Katarzyna Chybowska</c:v>
                </c:pt>
              </c:strCache>
            </c:strRef>
          </c:tx>
          <c:val>
            <c:numRef>
              <c:f>'240 Styczeń'!$G$70:$Q$70</c:f>
              <c:numCache>
                <c:formatCode>0.0000</c:formatCode>
                <c:ptCount val="11"/>
                <c:pt idx="0">
                  <c:v>0.11320754716981132</c:v>
                </c:pt>
                <c:pt idx="1">
                  <c:v>5.3571428571428568E-2</c:v>
                </c:pt>
                <c:pt idx="2">
                  <c:v>3.5502958579881658E-2</c:v>
                </c:pt>
                <c:pt idx="3">
                  <c:v>1.935483870967742E-2</c:v>
                </c:pt>
                <c:pt idx="4">
                  <c:v>1.3574660633484163E-2</c:v>
                </c:pt>
                <c:pt idx="5">
                  <c:v>1.015228426395939E-2</c:v>
                </c:pt>
                <c:pt idx="6">
                  <c:v>7.8843626806833107E-3</c:v>
                </c:pt>
                <c:pt idx="7">
                  <c:v>6.2893081761006293E-3</c:v>
                </c:pt>
                <c:pt idx="8">
                  <c:v>5.3238686779059448E-3</c:v>
                </c:pt>
                <c:pt idx="9">
                  <c:v>4.8780487804878049E-3</c:v>
                </c:pt>
                <c:pt idx="10">
                  <c:v>4.8038430744595673E-3</c:v>
                </c:pt>
              </c:numCache>
            </c:numRef>
          </c:val>
        </c:ser>
        <c:ser>
          <c:idx val="17"/>
          <c:order val="17"/>
          <c:tx>
            <c:strRef>
              <c:f>'240 Styczeń'!$F$71</c:f>
              <c:strCache>
                <c:ptCount val="1"/>
                <c:pt idx="0">
                  <c:v>Iza Bohdziewicz</c:v>
                </c:pt>
              </c:strCache>
            </c:strRef>
          </c:tx>
          <c:val>
            <c:numRef>
              <c:f>'240 Styczeń'!$G$71:$Q$71</c:f>
              <c:numCache>
                <c:formatCode>0.0000</c:formatCode>
                <c:ptCount val="11"/>
                <c:pt idx="0">
                  <c:v>5.6603773584905662E-2</c:v>
                </c:pt>
                <c:pt idx="1">
                  <c:v>2.6785714285714284E-2</c:v>
                </c:pt>
                <c:pt idx="2">
                  <c:v>1.7751479289940829E-2</c:v>
                </c:pt>
                <c:pt idx="3">
                  <c:v>9.6774193548387101E-3</c:v>
                </c:pt>
                <c:pt idx="4">
                  <c:v>6.7873303167420816E-3</c:v>
                </c:pt>
                <c:pt idx="5">
                  <c:v>5.076142131979695E-3</c:v>
                </c:pt>
                <c:pt idx="6">
                  <c:v>3.9421813403416554E-3</c:v>
                </c:pt>
                <c:pt idx="7">
                  <c:v>3.1446540880503146E-3</c:v>
                </c:pt>
                <c:pt idx="8">
                  <c:v>2.6619343389529724E-3</c:v>
                </c:pt>
                <c:pt idx="9">
                  <c:v>2.4390243902439024E-3</c:v>
                </c:pt>
                <c:pt idx="10">
                  <c:v>2.4019215372297837E-3</c:v>
                </c:pt>
              </c:numCache>
            </c:numRef>
          </c:val>
        </c:ser>
        <c:marker val="1"/>
        <c:axId val="111899392"/>
        <c:axId val="111900928"/>
      </c:lineChart>
      <c:catAx>
        <c:axId val="111899392"/>
        <c:scaling>
          <c:orientation val="minMax"/>
        </c:scaling>
        <c:axPos val="b"/>
        <c:numFmt formatCode="General" sourceLinked="1"/>
        <c:tickLblPos val="nextTo"/>
        <c:crossAx val="111900928"/>
        <c:crosses val="autoZero"/>
        <c:auto val="1"/>
        <c:lblAlgn val="ctr"/>
        <c:lblOffset val="100"/>
      </c:catAx>
      <c:valAx>
        <c:axId val="111900928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11899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0082336789240615"/>
          <c:h val="0.70874770852036084"/>
        </c:manualLayout>
      </c:layout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79375</xdr:colOff>
      <xdr:row>20</xdr:row>
      <xdr:rowOff>150812</xdr:rowOff>
    </xdr:from>
    <xdr:to>
      <xdr:col>23</xdr:col>
      <xdr:colOff>373063</xdr:colOff>
      <xdr:row>48</xdr:row>
      <xdr:rowOff>134938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U74"/>
  <sheetViews>
    <sheetView tabSelected="1" defaultGridColor="0" colorId="60" workbookViewId="0">
      <selection sqref="A1:A2"/>
    </sheetView>
  </sheetViews>
  <sheetFormatPr defaultColWidth="11.5703125" defaultRowHeight="12.75"/>
  <cols>
    <col min="1" max="1" width="3.28515625" style="21" customWidth="1"/>
    <col min="2" max="2" width="29.7109375" style="21" customWidth="1"/>
    <col min="3" max="6" width="7.7109375" style="21" customWidth="1"/>
    <col min="7" max="28" width="5.7109375" style="21" customWidth="1"/>
    <col min="29" max="31" width="5" style="21" customWidth="1"/>
    <col min="32" max="32" width="6.7109375" style="21" hidden="1" customWidth="1"/>
    <col min="33" max="34" width="7.7109375" style="21" hidden="1" customWidth="1"/>
    <col min="35" max="258" width="11.5703125" style="21"/>
    <col min="259" max="259" width="3.28515625" style="21" customWidth="1"/>
    <col min="260" max="260" width="29.7109375" style="21" customWidth="1"/>
    <col min="261" max="262" width="7.7109375" style="21" customWidth="1"/>
    <col min="263" max="284" width="5.7109375" style="21" customWidth="1"/>
    <col min="285" max="287" width="5" style="21" customWidth="1"/>
    <col min="288" max="288" width="6.7109375" style="21" customWidth="1"/>
    <col min="289" max="290" width="7.7109375" style="21" customWidth="1"/>
    <col min="291" max="514" width="11.5703125" style="21"/>
    <col min="515" max="515" width="3.28515625" style="21" customWidth="1"/>
    <col min="516" max="516" width="29.7109375" style="21" customWidth="1"/>
    <col min="517" max="518" width="7.7109375" style="21" customWidth="1"/>
    <col min="519" max="540" width="5.7109375" style="21" customWidth="1"/>
    <col min="541" max="543" width="5" style="21" customWidth="1"/>
    <col min="544" max="544" width="6.7109375" style="21" customWidth="1"/>
    <col min="545" max="546" width="7.7109375" style="21" customWidth="1"/>
    <col min="547" max="770" width="11.5703125" style="21"/>
    <col min="771" max="771" width="3.28515625" style="21" customWidth="1"/>
    <col min="772" max="772" width="29.7109375" style="21" customWidth="1"/>
    <col min="773" max="774" width="7.7109375" style="21" customWidth="1"/>
    <col min="775" max="796" width="5.7109375" style="21" customWidth="1"/>
    <col min="797" max="799" width="5" style="21" customWidth="1"/>
    <col min="800" max="800" width="6.7109375" style="21" customWidth="1"/>
    <col min="801" max="802" width="7.7109375" style="21" customWidth="1"/>
    <col min="803" max="1026" width="11.5703125" style="21"/>
    <col min="1027" max="1027" width="3.28515625" style="21" customWidth="1"/>
    <col min="1028" max="1028" width="29.7109375" style="21" customWidth="1"/>
    <col min="1029" max="1030" width="7.7109375" style="21" customWidth="1"/>
    <col min="1031" max="1052" width="5.7109375" style="21" customWidth="1"/>
    <col min="1053" max="1055" width="5" style="21" customWidth="1"/>
    <col min="1056" max="1056" width="6.7109375" style="21" customWidth="1"/>
    <col min="1057" max="1058" width="7.7109375" style="21" customWidth="1"/>
    <col min="1059" max="1282" width="11.5703125" style="21"/>
    <col min="1283" max="1283" width="3.28515625" style="21" customWidth="1"/>
    <col min="1284" max="1284" width="29.7109375" style="21" customWidth="1"/>
    <col min="1285" max="1286" width="7.7109375" style="21" customWidth="1"/>
    <col min="1287" max="1308" width="5.7109375" style="21" customWidth="1"/>
    <col min="1309" max="1311" width="5" style="21" customWidth="1"/>
    <col min="1312" max="1312" width="6.7109375" style="21" customWidth="1"/>
    <col min="1313" max="1314" width="7.7109375" style="21" customWidth="1"/>
    <col min="1315" max="1538" width="11.5703125" style="21"/>
    <col min="1539" max="1539" width="3.28515625" style="21" customWidth="1"/>
    <col min="1540" max="1540" width="29.7109375" style="21" customWidth="1"/>
    <col min="1541" max="1542" width="7.7109375" style="21" customWidth="1"/>
    <col min="1543" max="1564" width="5.7109375" style="21" customWidth="1"/>
    <col min="1565" max="1567" width="5" style="21" customWidth="1"/>
    <col min="1568" max="1568" width="6.7109375" style="21" customWidth="1"/>
    <col min="1569" max="1570" width="7.7109375" style="21" customWidth="1"/>
    <col min="1571" max="1794" width="11.5703125" style="21"/>
    <col min="1795" max="1795" width="3.28515625" style="21" customWidth="1"/>
    <col min="1796" max="1796" width="29.7109375" style="21" customWidth="1"/>
    <col min="1797" max="1798" width="7.7109375" style="21" customWidth="1"/>
    <col min="1799" max="1820" width="5.7109375" style="21" customWidth="1"/>
    <col min="1821" max="1823" width="5" style="21" customWidth="1"/>
    <col min="1824" max="1824" width="6.7109375" style="21" customWidth="1"/>
    <col min="1825" max="1826" width="7.7109375" style="21" customWidth="1"/>
    <col min="1827" max="2050" width="11.5703125" style="21"/>
    <col min="2051" max="2051" width="3.28515625" style="21" customWidth="1"/>
    <col min="2052" max="2052" width="29.7109375" style="21" customWidth="1"/>
    <col min="2053" max="2054" width="7.7109375" style="21" customWidth="1"/>
    <col min="2055" max="2076" width="5.7109375" style="21" customWidth="1"/>
    <col min="2077" max="2079" width="5" style="21" customWidth="1"/>
    <col min="2080" max="2080" width="6.7109375" style="21" customWidth="1"/>
    <col min="2081" max="2082" width="7.7109375" style="21" customWidth="1"/>
    <col min="2083" max="2306" width="11.5703125" style="21"/>
    <col min="2307" max="2307" width="3.28515625" style="21" customWidth="1"/>
    <col min="2308" max="2308" width="29.7109375" style="21" customWidth="1"/>
    <col min="2309" max="2310" width="7.7109375" style="21" customWidth="1"/>
    <col min="2311" max="2332" width="5.7109375" style="21" customWidth="1"/>
    <col min="2333" max="2335" width="5" style="21" customWidth="1"/>
    <col min="2336" max="2336" width="6.7109375" style="21" customWidth="1"/>
    <col min="2337" max="2338" width="7.7109375" style="21" customWidth="1"/>
    <col min="2339" max="2562" width="11.5703125" style="21"/>
    <col min="2563" max="2563" width="3.28515625" style="21" customWidth="1"/>
    <col min="2564" max="2564" width="29.7109375" style="21" customWidth="1"/>
    <col min="2565" max="2566" width="7.7109375" style="21" customWidth="1"/>
    <col min="2567" max="2588" width="5.7109375" style="21" customWidth="1"/>
    <col min="2589" max="2591" width="5" style="21" customWidth="1"/>
    <col min="2592" max="2592" width="6.7109375" style="21" customWidth="1"/>
    <col min="2593" max="2594" width="7.7109375" style="21" customWidth="1"/>
    <col min="2595" max="2818" width="11.5703125" style="21"/>
    <col min="2819" max="2819" width="3.28515625" style="21" customWidth="1"/>
    <col min="2820" max="2820" width="29.7109375" style="21" customWidth="1"/>
    <col min="2821" max="2822" width="7.7109375" style="21" customWidth="1"/>
    <col min="2823" max="2844" width="5.7109375" style="21" customWidth="1"/>
    <col min="2845" max="2847" width="5" style="21" customWidth="1"/>
    <col min="2848" max="2848" width="6.7109375" style="21" customWidth="1"/>
    <col min="2849" max="2850" width="7.7109375" style="21" customWidth="1"/>
    <col min="2851" max="3074" width="11.5703125" style="21"/>
    <col min="3075" max="3075" width="3.28515625" style="21" customWidth="1"/>
    <col min="3076" max="3076" width="29.7109375" style="21" customWidth="1"/>
    <col min="3077" max="3078" width="7.7109375" style="21" customWidth="1"/>
    <col min="3079" max="3100" width="5.7109375" style="21" customWidth="1"/>
    <col min="3101" max="3103" width="5" style="21" customWidth="1"/>
    <col min="3104" max="3104" width="6.7109375" style="21" customWidth="1"/>
    <col min="3105" max="3106" width="7.7109375" style="21" customWidth="1"/>
    <col min="3107" max="3330" width="11.5703125" style="21"/>
    <col min="3331" max="3331" width="3.28515625" style="21" customWidth="1"/>
    <col min="3332" max="3332" width="29.7109375" style="21" customWidth="1"/>
    <col min="3333" max="3334" width="7.7109375" style="21" customWidth="1"/>
    <col min="3335" max="3356" width="5.7109375" style="21" customWidth="1"/>
    <col min="3357" max="3359" width="5" style="21" customWidth="1"/>
    <col min="3360" max="3360" width="6.7109375" style="21" customWidth="1"/>
    <col min="3361" max="3362" width="7.7109375" style="21" customWidth="1"/>
    <col min="3363" max="3586" width="11.5703125" style="21"/>
    <col min="3587" max="3587" width="3.28515625" style="21" customWidth="1"/>
    <col min="3588" max="3588" width="29.7109375" style="21" customWidth="1"/>
    <col min="3589" max="3590" width="7.7109375" style="21" customWidth="1"/>
    <col min="3591" max="3612" width="5.7109375" style="21" customWidth="1"/>
    <col min="3613" max="3615" width="5" style="21" customWidth="1"/>
    <col min="3616" max="3616" width="6.7109375" style="21" customWidth="1"/>
    <col min="3617" max="3618" width="7.7109375" style="21" customWidth="1"/>
    <col min="3619" max="3842" width="11.5703125" style="21"/>
    <col min="3843" max="3843" width="3.28515625" style="21" customWidth="1"/>
    <col min="3844" max="3844" width="29.7109375" style="21" customWidth="1"/>
    <col min="3845" max="3846" width="7.7109375" style="21" customWidth="1"/>
    <col min="3847" max="3868" width="5.7109375" style="21" customWidth="1"/>
    <col min="3869" max="3871" width="5" style="21" customWidth="1"/>
    <col min="3872" max="3872" width="6.7109375" style="21" customWidth="1"/>
    <col min="3873" max="3874" width="7.7109375" style="21" customWidth="1"/>
    <col min="3875" max="4098" width="11.5703125" style="21"/>
    <col min="4099" max="4099" width="3.28515625" style="21" customWidth="1"/>
    <col min="4100" max="4100" width="29.7109375" style="21" customWidth="1"/>
    <col min="4101" max="4102" width="7.7109375" style="21" customWidth="1"/>
    <col min="4103" max="4124" width="5.7109375" style="21" customWidth="1"/>
    <col min="4125" max="4127" width="5" style="21" customWidth="1"/>
    <col min="4128" max="4128" width="6.7109375" style="21" customWidth="1"/>
    <col min="4129" max="4130" width="7.7109375" style="21" customWidth="1"/>
    <col min="4131" max="4354" width="11.5703125" style="21"/>
    <col min="4355" max="4355" width="3.28515625" style="21" customWidth="1"/>
    <col min="4356" max="4356" width="29.7109375" style="21" customWidth="1"/>
    <col min="4357" max="4358" width="7.7109375" style="21" customWidth="1"/>
    <col min="4359" max="4380" width="5.7109375" style="21" customWidth="1"/>
    <col min="4381" max="4383" width="5" style="21" customWidth="1"/>
    <col min="4384" max="4384" width="6.7109375" style="21" customWidth="1"/>
    <col min="4385" max="4386" width="7.7109375" style="21" customWidth="1"/>
    <col min="4387" max="4610" width="11.5703125" style="21"/>
    <col min="4611" max="4611" width="3.28515625" style="21" customWidth="1"/>
    <col min="4612" max="4612" width="29.7109375" style="21" customWidth="1"/>
    <col min="4613" max="4614" width="7.7109375" style="21" customWidth="1"/>
    <col min="4615" max="4636" width="5.7109375" style="21" customWidth="1"/>
    <col min="4637" max="4639" width="5" style="21" customWidth="1"/>
    <col min="4640" max="4640" width="6.7109375" style="21" customWidth="1"/>
    <col min="4641" max="4642" width="7.7109375" style="21" customWidth="1"/>
    <col min="4643" max="4866" width="11.5703125" style="21"/>
    <col min="4867" max="4867" width="3.28515625" style="21" customWidth="1"/>
    <col min="4868" max="4868" width="29.7109375" style="21" customWidth="1"/>
    <col min="4869" max="4870" width="7.7109375" style="21" customWidth="1"/>
    <col min="4871" max="4892" width="5.7109375" style="21" customWidth="1"/>
    <col min="4893" max="4895" width="5" style="21" customWidth="1"/>
    <col min="4896" max="4896" width="6.7109375" style="21" customWidth="1"/>
    <col min="4897" max="4898" width="7.7109375" style="21" customWidth="1"/>
    <col min="4899" max="5122" width="11.5703125" style="21"/>
    <col min="5123" max="5123" width="3.28515625" style="21" customWidth="1"/>
    <col min="5124" max="5124" width="29.7109375" style="21" customWidth="1"/>
    <col min="5125" max="5126" width="7.7109375" style="21" customWidth="1"/>
    <col min="5127" max="5148" width="5.7109375" style="21" customWidth="1"/>
    <col min="5149" max="5151" width="5" style="21" customWidth="1"/>
    <col min="5152" max="5152" width="6.7109375" style="21" customWidth="1"/>
    <col min="5153" max="5154" width="7.7109375" style="21" customWidth="1"/>
    <col min="5155" max="5378" width="11.5703125" style="21"/>
    <col min="5379" max="5379" width="3.28515625" style="21" customWidth="1"/>
    <col min="5380" max="5380" width="29.7109375" style="21" customWidth="1"/>
    <col min="5381" max="5382" width="7.7109375" style="21" customWidth="1"/>
    <col min="5383" max="5404" width="5.7109375" style="21" customWidth="1"/>
    <col min="5405" max="5407" width="5" style="21" customWidth="1"/>
    <col min="5408" max="5408" width="6.7109375" style="21" customWidth="1"/>
    <col min="5409" max="5410" width="7.7109375" style="21" customWidth="1"/>
    <col min="5411" max="5634" width="11.5703125" style="21"/>
    <col min="5635" max="5635" width="3.28515625" style="21" customWidth="1"/>
    <col min="5636" max="5636" width="29.7109375" style="21" customWidth="1"/>
    <col min="5637" max="5638" width="7.7109375" style="21" customWidth="1"/>
    <col min="5639" max="5660" width="5.7109375" style="21" customWidth="1"/>
    <col min="5661" max="5663" width="5" style="21" customWidth="1"/>
    <col min="5664" max="5664" width="6.7109375" style="21" customWidth="1"/>
    <col min="5665" max="5666" width="7.7109375" style="21" customWidth="1"/>
    <col min="5667" max="5890" width="11.5703125" style="21"/>
    <col min="5891" max="5891" width="3.28515625" style="21" customWidth="1"/>
    <col min="5892" max="5892" width="29.7109375" style="21" customWidth="1"/>
    <col min="5893" max="5894" width="7.7109375" style="21" customWidth="1"/>
    <col min="5895" max="5916" width="5.7109375" style="21" customWidth="1"/>
    <col min="5917" max="5919" width="5" style="21" customWidth="1"/>
    <col min="5920" max="5920" width="6.7109375" style="21" customWidth="1"/>
    <col min="5921" max="5922" width="7.7109375" style="21" customWidth="1"/>
    <col min="5923" max="6146" width="11.5703125" style="21"/>
    <col min="6147" max="6147" width="3.28515625" style="21" customWidth="1"/>
    <col min="6148" max="6148" width="29.7109375" style="21" customWidth="1"/>
    <col min="6149" max="6150" width="7.7109375" style="21" customWidth="1"/>
    <col min="6151" max="6172" width="5.7109375" style="21" customWidth="1"/>
    <col min="6173" max="6175" width="5" style="21" customWidth="1"/>
    <col min="6176" max="6176" width="6.7109375" style="21" customWidth="1"/>
    <col min="6177" max="6178" width="7.7109375" style="21" customWidth="1"/>
    <col min="6179" max="6402" width="11.5703125" style="21"/>
    <col min="6403" max="6403" width="3.28515625" style="21" customWidth="1"/>
    <col min="6404" max="6404" width="29.7109375" style="21" customWidth="1"/>
    <col min="6405" max="6406" width="7.7109375" style="21" customWidth="1"/>
    <col min="6407" max="6428" width="5.7109375" style="21" customWidth="1"/>
    <col min="6429" max="6431" width="5" style="21" customWidth="1"/>
    <col min="6432" max="6432" width="6.7109375" style="21" customWidth="1"/>
    <col min="6433" max="6434" width="7.7109375" style="21" customWidth="1"/>
    <col min="6435" max="6658" width="11.5703125" style="21"/>
    <col min="6659" max="6659" width="3.28515625" style="21" customWidth="1"/>
    <col min="6660" max="6660" width="29.7109375" style="21" customWidth="1"/>
    <col min="6661" max="6662" width="7.7109375" style="21" customWidth="1"/>
    <col min="6663" max="6684" width="5.7109375" style="21" customWidth="1"/>
    <col min="6685" max="6687" width="5" style="21" customWidth="1"/>
    <col min="6688" max="6688" width="6.7109375" style="21" customWidth="1"/>
    <col min="6689" max="6690" width="7.7109375" style="21" customWidth="1"/>
    <col min="6691" max="6914" width="11.5703125" style="21"/>
    <col min="6915" max="6915" width="3.28515625" style="21" customWidth="1"/>
    <col min="6916" max="6916" width="29.7109375" style="21" customWidth="1"/>
    <col min="6917" max="6918" width="7.7109375" style="21" customWidth="1"/>
    <col min="6919" max="6940" width="5.7109375" style="21" customWidth="1"/>
    <col min="6941" max="6943" width="5" style="21" customWidth="1"/>
    <col min="6944" max="6944" width="6.7109375" style="21" customWidth="1"/>
    <col min="6945" max="6946" width="7.7109375" style="21" customWidth="1"/>
    <col min="6947" max="7170" width="11.5703125" style="21"/>
    <col min="7171" max="7171" width="3.28515625" style="21" customWidth="1"/>
    <col min="7172" max="7172" width="29.7109375" style="21" customWidth="1"/>
    <col min="7173" max="7174" width="7.7109375" style="21" customWidth="1"/>
    <col min="7175" max="7196" width="5.7109375" style="21" customWidth="1"/>
    <col min="7197" max="7199" width="5" style="21" customWidth="1"/>
    <col min="7200" max="7200" width="6.7109375" style="21" customWidth="1"/>
    <col min="7201" max="7202" width="7.7109375" style="21" customWidth="1"/>
    <col min="7203" max="7426" width="11.5703125" style="21"/>
    <col min="7427" max="7427" width="3.28515625" style="21" customWidth="1"/>
    <col min="7428" max="7428" width="29.7109375" style="21" customWidth="1"/>
    <col min="7429" max="7430" width="7.7109375" style="21" customWidth="1"/>
    <col min="7431" max="7452" width="5.7109375" style="21" customWidth="1"/>
    <col min="7453" max="7455" width="5" style="21" customWidth="1"/>
    <col min="7456" max="7456" width="6.7109375" style="21" customWidth="1"/>
    <col min="7457" max="7458" width="7.7109375" style="21" customWidth="1"/>
    <col min="7459" max="7682" width="11.5703125" style="21"/>
    <col min="7683" max="7683" width="3.28515625" style="21" customWidth="1"/>
    <col min="7684" max="7684" width="29.7109375" style="21" customWidth="1"/>
    <col min="7685" max="7686" width="7.7109375" style="21" customWidth="1"/>
    <col min="7687" max="7708" width="5.7109375" style="21" customWidth="1"/>
    <col min="7709" max="7711" width="5" style="21" customWidth="1"/>
    <col min="7712" max="7712" width="6.7109375" style="21" customWidth="1"/>
    <col min="7713" max="7714" width="7.7109375" style="21" customWidth="1"/>
    <col min="7715" max="7938" width="11.5703125" style="21"/>
    <col min="7939" max="7939" width="3.28515625" style="21" customWidth="1"/>
    <col min="7940" max="7940" width="29.7109375" style="21" customWidth="1"/>
    <col min="7941" max="7942" width="7.7109375" style="21" customWidth="1"/>
    <col min="7943" max="7964" width="5.7109375" style="21" customWidth="1"/>
    <col min="7965" max="7967" width="5" style="21" customWidth="1"/>
    <col min="7968" max="7968" width="6.7109375" style="21" customWidth="1"/>
    <col min="7969" max="7970" width="7.7109375" style="21" customWidth="1"/>
    <col min="7971" max="8194" width="11.5703125" style="21"/>
    <col min="8195" max="8195" width="3.28515625" style="21" customWidth="1"/>
    <col min="8196" max="8196" width="29.7109375" style="21" customWidth="1"/>
    <col min="8197" max="8198" width="7.7109375" style="21" customWidth="1"/>
    <col min="8199" max="8220" width="5.7109375" style="21" customWidth="1"/>
    <col min="8221" max="8223" width="5" style="21" customWidth="1"/>
    <col min="8224" max="8224" width="6.7109375" style="21" customWidth="1"/>
    <col min="8225" max="8226" width="7.7109375" style="21" customWidth="1"/>
    <col min="8227" max="8450" width="11.5703125" style="21"/>
    <col min="8451" max="8451" width="3.28515625" style="21" customWidth="1"/>
    <col min="8452" max="8452" width="29.7109375" style="21" customWidth="1"/>
    <col min="8453" max="8454" width="7.7109375" style="21" customWidth="1"/>
    <col min="8455" max="8476" width="5.7109375" style="21" customWidth="1"/>
    <col min="8477" max="8479" width="5" style="21" customWidth="1"/>
    <col min="8480" max="8480" width="6.7109375" style="21" customWidth="1"/>
    <col min="8481" max="8482" width="7.7109375" style="21" customWidth="1"/>
    <col min="8483" max="8706" width="11.5703125" style="21"/>
    <col min="8707" max="8707" width="3.28515625" style="21" customWidth="1"/>
    <col min="8708" max="8708" width="29.7109375" style="21" customWidth="1"/>
    <col min="8709" max="8710" width="7.7109375" style="21" customWidth="1"/>
    <col min="8711" max="8732" width="5.7109375" style="21" customWidth="1"/>
    <col min="8733" max="8735" width="5" style="21" customWidth="1"/>
    <col min="8736" max="8736" width="6.7109375" style="21" customWidth="1"/>
    <col min="8737" max="8738" width="7.7109375" style="21" customWidth="1"/>
    <col min="8739" max="8962" width="11.5703125" style="21"/>
    <col min="8963" max="8963" width="3.28515625" style="21" customWidth="1"/>
    <col min="8964" max="8964" width="29.7109375" style="21" customWidth="1"/>
    <col min="8965" max="8966" width="7.7109375" style="21" customWidth="1"/>
    <col min="8967" max="8988" width="5.7109375" style="21" customWidth="1"/>
    <col min="8989" max="8991" width="5" style="21" customWidth="1"/>
    <col min="8992" max="8992" width="6.7109375" style="21" customWidth="1"/>
    <col min="8993" max="8994" width="7.7109375" style="21" customWidth="1"/>
    <col min="8995" max="9218" width="11.5703125" style="21"/>
    <col min="9219" max="9219" width="3.28515625" style="21" customWidth="1"/>
    <col min="9220" max="9220" width="29.7109375" style="21" customWidth="1"/>
    <col min="9221" max="9222" width="7.7109375" style="21" customWidth="1"/>
    <col min="9223" max="9244" width="5.7109375" style="21" customWidth="1"/>
    <col min="9245" max="9247" width="5" style="21" customWidth="1"/>
    <col min="9248" max="9248" width="6.7109375" style="21" customWidth="1"/>
    <col min="9249" max="9250" width="7.7109375" style="21" customWidth="1"/>
    <col min="9251" max="9474" width="11.5703125" style="21"/>
    <col min="9475" max="9475" width="3.28515625" style="21" customWidth="1"/>
    <col min="9476" max="9476" width="29.7109375" style="21" customWidth="1"/>
    <col min="9477" max="9478" width="7.7109375" style="21" customWidth="1"/>
    <col min="9479" max="9500" width="5.7109375" style="21" customWidth="1"/>
    <col min="9501" max="9503" width="5" style="21" customWidth="1"/>
    <col min="9504" max="9504" width="6.7109375" style="21" customWidth="1"/>
    <col min="9505" max="9506" width="7.7109375" style="21" customWidth="1"/>
    <col min="9507" max="9730" width="11.5703125" style="21"/>
    <col min="9731" max="9731" width="3.28515625" style="21" customWidth="1"/>
    <col min="9732" max="9732" width="29.7109375" style="21" customWidth="1"/>
    <col min="9733" max="9734" width="7.7109375" style="21" customWidth="1"/>
    <col min="9735" max="9756" width="5.7109375" style="21" customWidth="1"/>
    <col min="9757" max="9759" width="5" style="21" customWidth="1"/>
    <col min="9760" max="9760" width="6.7109375" style="21" customWidth="1"/>
    <col min="9761" max="9762" width="7.7109375" style="21" customWidth="1"/>
    <col min="9763" max="9986" width="11.5703125" style="21"/>
    <col min="9987" max="9987" width="3.28515625" style="21" customWidth="1"/>
    <col min="9988" max="9988" width="29.7109375" style="21" customWidth="1"/>
    <col min="9989" max="9990" width="7.7109375" style="21" customWidth="1"/>
    <col min="9991" max="10012" width="5.7109375" style="21" customWidth="1"/>
    <col min="10013" max="10015" width="5" style="21" customWidth="1"/>
    <col min="10016" max="10016" width="6.7109375" style="21" customWidth="1"/>
    <col min="10017" max="10018" width="7.7109375" style="21" customWidth="1"/>
    <col min="10019" max="10242" width="11.5703125" style="21"/>
    <col min="10243" max="10243" width="3.28515625" style="21" customWidth="1"/>
    <col min="10244" max="10244" width="29.7109375" style="21" customWidth="1"/>
    <col min="10245" max="10246" width="7.7109375" style="21" customWidth="1"/>
    <col min="10247" max="10268" width="5.7109375" style="21" customWidth="1"/>
    <col min="10269" max="10271" width="5" style="21" customWidth="1"/>
    <col min="10272" max="10272" width="6.7109375" style="21" customWidth="1"/>
    <col min="10273" max="10274" width="7.7109375" style="21" customWidth="1"/>
    <col min="10275" max="10498" width="11.5703125" style="21"/>
    <col min="10499" max="10499" width="3.28515625" style="21" customWidth="1"/>
    <col min="10500" max="10500" width="29.7109375" style="21" customWidth="1"/>
    <col min="10501" max="10502" width="7.7109375" style="21" customWidth="1"/>
    <col min="10503" max="10524" width="5.7109375" style="21" customWidth="1"/>
    <col min="10525" max="10527" width="5" style="21" customWidth="1"/>
    <col min="10528" max="10528" width="6.7109375" style="21" customWidth="1"/>
    <col min="10529" max="10530" width="7.7109375" style="21" customWidth="1"/>
    <col min="10531" max="10754" width="11.5703125" style="21"/>
    <col min="10755" max="10755" width="3.28515625" style="21" customWidth="1"/>
    <col min="10756" max="10756" width="29.7109375" style="21" customWidth="1"/>
    <col min="10757" max="10758" width="7.7109375" style="21" customWidth="1"/>
    <col min="10759" max="10780" width="5.7109375" style="21" customWidth="1"/>
    <col min="10781" max="10783" width="5" style="21" customWidth="1"/>
    <col min="10784" max="10784" width="6.7109375" style="21" customWidth="1"/>
    <col min="10785" max="10786" width="7.7109375" style="21" customWidth="1"/>
    <col min="10787" max="11010" width="11.5703125" style="21"/>
    <col min="11011" max="11011" width="3.28515625" style="21" customWidth="1"/>
    <col min="11012" max="11012" width="29.7109375" style="21" customWidth="1"/>
    <col min="11013" max="11014" width="7.7109375" style="21" customWidth="1"/>
    <col min="11015" max="11036" width="5.7109375" style="21" customWidth="1"/>
    <col min="11037" max="11039" width="5" style="21" customWidth="1"/>
    <col min="11040" max="11040" width="6.7109375" style="21" customWidth="1"/>
    <col min="11041" max="11042" width="7.7109375" style="21" customWidth="1"/>
    <col min="11043" max="11266" width="11.5703125" style="21"/>
    <col min="11267" max="11267" width="3.28515625" style="21" customWidth="1"/>
    <col min="11268" max="11268" width="29.7109375" style="21" customWidth="1"/>
    <col min="11269" max="11270" width="7.7109375" style="21" customWidth="1"/>
    <col min="11271" max="11292" width="5.7109375" style="21" customWidth="1"/>
    <col min="11293" max="11295" width="5" style="21" customWidth="1"/>
    <col min="11296" max="11296" width="6.7109375" style="21" customWidth="1"/>
    <col min="11297" max="11298" width="7.7109375" style="21" customWidth="1"/>
    <col min="11299" max="11522" width="11.5703125" style="21"/>
    <col min="11523" max="11523" width="3.28515625" style="21" customWidth="1"/>
    <col min="11524" max="11524" width="29.7109375" style="21" customWidth="1"/>
    <col min="11525" max="11526" width="7.7109375" style="21" customWidth="1"/>
    <col min="11527" max="11548" width="5.7109375" style="21" customWidth="1"/>
    <col min="11549" max="11551" width="5" style="21" customWidth="1"/>
    <col min="11552" max="11552" width="6.7109375" style="21" customWidth="1"/>
    <col min="11553" max="11554" width="7.7109375" style="21" customWidth="1"/>
    <col min="11555" max="11778" width="11.5703125" style="21"/>
    <col min="11779" max="11779" width="3.28515625" style="21" customWidth="1"/>
    <col min="11780" max="11780" width="29.7109375" style="21" customWidth="1"/>
    <col min="11781" max="11782" width="7.7109375" style="21" customWidth="1"/>
    <col min="11783" max="11804" width="5.7109375" style="21" customWidth="1"/>
    <col min="11805" max="11807" width="5" style="21" customWidth="1"/>
    <col min="11808" max="11808" width="6.7109375" style="21" customWidth="1"/>
    <col min="11809" max="11810" width="7.7109375" style="21" customWidth="1"/>
    <col min="11811" max="12034" width="11.5703125" style="21"/>
    <col min="12035" max="12035" width="3.28515625" style="21" customWidth="1"/>
    <col min="12036" max="12036" width="29.7109375" style="21" customWidth="1"/>
    <col min="12037" max="12038" width="7.7109375" style="21" customWidth="1"/>
    <col min="12039" max="12060" width="5.7109375" style="21" customWidth="1"/>
    <col min="12061" max="12063" width="5" style="21" customWidth="1"/>
    <col min="12064" max="12064" width="6.7109375" style="21" customWidth="1"/>
    <col min="12065" max="12066" width="7.7109375" style="21" customWidth="1"/>
    <col min="12067" max="12290" width="11.5703125" style="21"/>
    <col min="12291" max="12291" width="3.28515625" style="21" customWidth="1"/>
    <col min="12292" max="12292" width="29.7109375" style="21" customWidth="1"/>
    <col min="12293" max="12294" width="7.7109375" style="21" customWidth="1"/>
    <col min="12295" max="12316" width="5.7109375" style="21" customWidth="1"/>
    <col min="12317" max="12319" width="5" style="21" customWidth="1"/>
    <col min="12320" max="12320" width="6.7109375" style="21" customWidth="1"/>
    <col min="12321" max="12322" width="7.7109375" style="21" customWidth="1"/>
    <col min="12323" max="12546" width="11.5703125" style="21"/>
    <col min="12547" max="12547" width="3.28515625" style="21" customWidth="1"/>
    <col min="12548" max="12548" width="29.7109375" style="21" customWidth="1"/>
    <col min="12549" max="12550" width="7.7109375" style="21" customWidth="1"/>
    <col min="12551" max="12572" width="5.7109375" style="21" customWidth="1"/>
    <col min="12573" max="12575" width="5" style="21" customWidth="1"/>
    <col min="12576" max="12576" width="6.7109375" style="21" customWidth="1"/>
    <col min="12577" max="12578" width="7.7109375" style="21" customWidth="1"/>
    <col min="12579" max="12802" width="11.5703125" style="21"/>
    <col min="12803" max="12803" width="3.28515625" style="21" customWidth="1"/>
    <col min="12804" max="12804" width="29.7109375" style="21" customWidth="1"/>
    <col min="12805" max="12806" width="7.7109375" style="21" customWidth="1"/>
    <col min="12807" max="12828" width="5.7109375" style="21" customWidth="1"/>
    <col min="12829" max="12831" width="5" style="21" customWidth="1"/>
    <col min="12832" max="12832" width="6.7109375" style="21" customWidth="1"/>
    <col min="12833" max="12834" width="7.7109375" style="21" customWidth="1"/>
    <col min="12835" max="13058" width="11.5703125" style="21"/>
    <col min="13059" max="13059" width="3.28515625" style="21" customWidth="1"/>
    <col min="13060" max="13060" width="29.7109375" style="21" customWidth="1"/>
    <col min="13061" max="13062" width="7.7109375" style="21" customWidth="1"/>
    <col min="13063" max="13084" width="5.7109375" style="21" customWidth="1"/>
    <col min="13085" max="13087" width="5" style="21" customWidth="1"/>
    <col min="13088" max="13088" width="6.7109375" style="21" customWidth="1"/>
    <col min="13089" max="13090" width="7.7109375" style="21" customWidth="1"/>
    <col min="13091" max="13314" width="11.5703125" style="21"/>
    <col min="13315" max="13315" width="3.28515625" style="21" customWidth="1"/>
    <col min="13316" max="13316" width="29.7109375" style="21" customWidth="1"/>
    <col min="13317" max="13318" width="7.7109375" style="21" customWidth="1"/>
    <col min="13319" max="13340" width="5.7109375" style="21" customWidth="1"/>
    <col min="13341" max="13343" width="5" style="21" customWidth="1"/>
    <col min="13344" max="13344" width="6.7109375" style="21" customWidth="1"/>
    <col min="13345" max="13346" width="7.7109375" style="21" customWidth="1"/>
    <col min="13347" max="13570" width="11.5703125" style="21"/>
    <col min="13571" max="13571" width="3.28515625" style="21" customWidth="1"/>
    <col min="13572" max="13572" width="29.7109375" style="21" customWidth="1"/>
    <col min="13573" max="13574" width="7.7109375" style="21" customWidth="1"/>
    <col min="13575" max="13596" width="5.7109375" style="21" customWidth="1"/>
    <col min="13597" max="13599" width="5" style="21" customWidth="1"/>
    <col min="13600" max="13600" width="6.7109375" style="21" customWidth="1"/>
    <col min="13601" max="13602" width="7.7109375" style="21" customWidth="1"/>
    <col min="13603" max="13826" width="11.5703125" style="21"/>
    <col min="13827" max="13827" width="3.28515625" style="21" customWidth="1"/>
    <col min="13828" max="13828" width="29.7109375" style="21" customWidth="1"/>
    <col min="13829" max="13830" width="7.7109375" style="21" customWidth="1"/>
    <col min="13831" max="13852" width="5.7109375" style="21" customWidth="1"/>
    <col min="13853" max="13855" width="5" style="21" customWidth="1"/>
    <col min="13856" max="13856" width="6.7109375" style="21" customWidth="1"/>
    <col min="13857" max="13858" width="7.7109375" style="21" customWidth="1"/>
    <col min="13859" max="14082" width="11.5703125" style="21"/>
    <col min="14083" max="14083" width="3.28515625" style="21" customWidth="1"/>
    <col min="14084" max="14084" width="29.7109375" style="21" customWidth="1"/>
    <col min="14085" max="14086" width="7.7109375" style="21" customWidth="1"/>
    <col min="14087" max="14108" width="5.7109375" style="21" customWidth="1"/>
    <col min="14109" max="14111" width="5" style="21" customWidth="1"/>
    <col min="14112" max="14112" width="6.7109375" style="21" customWidth="1"/>
    <col min="14113" max="14114" width="7.7109375" style="21" customWidth="1"/>
    <col min="14115" max="14338" width="11.5703125" style="21"/>
    <col min="14339" max="14339" width="3.28515625" style="21" customWidth="1"/>
    <col min="14340" max="14340" width="29.7109375" style="21" customWidth="1"/>
    <col min="14341" max="14342" width="7.7109375" style="21" customWidth="1"/>
    <col min="14343" max="14364" width="5.7109375" style="21" customWidth="1"/>
    <col min="14365" max="14367" width="5" style="21" customWidth="1"/>
    <col min="14368" max="14368" width="6.7109375" style="21" customWidth="1"/>
    <col min="14369" max="14370" width="7.7109375" style="21" customWidth="1"/>
    <col min="14371" max="14594" width="11.5703125" style="21"/>
    <col min="14595" max="14595" width="3.28515625" style="21" customWidth="1"/>
    <col min="14596" max="14596" width="29.7109375" style="21" customWidth="1"/>
    <col min="14597" max="14598" width="7.7109375" style="21" customWidth="1"/>
    <col min="14599" max="14620" width="5.7109375" style="21" customWidth="1"/>
    <col min="14621" max="14623" width="5" style="21" customWidth="1"/>
    <col min="14624" max="14624" width="6.7109375" style="21" customWidth="1"/>
    <col min="14625" max="14626" width="7.7109375" style="21" customWidth="1"/>
    <col min="14627" max="14850" width="11.5703125" style="21"/>
    <col min="14851" max="14851" width="3.28515625" style="21" customWidth="1"/>
    <col min="14852" max="14852" width="29.7109375" style="21" customWidth="1"/>
    <col min="14853" max="14854" width="7.7109375" style="21" customWidth="1"/>
    <col min="14855" max="14876" width="5.7109375" style="21" customWidth="1"/>
    <col min="14877" max="14879" width="5" style="21" customWidth="1"/>
    <col min="14880" max="14880" width="6.7109375" style="21" customWidth="1"/>
    <col min="14881" max="14882" width="7.7109375" style="21" customWidth="1"/>
    <col min="14883" max="15106" width="11.5703125" style="21"/>
    <col min="15107" max="15107" width="3.28515625" style="21" customWidth="1"/>
    <col min="15108" max="15108" width="29.7109375" style="21" customWidth="1"/>
    <col min="15109" max="15110" width="7.7109375" style="21" customWidth="1"/>
    <col min="15111" max="15132" width="5.7109375" style="21" customWidth="1"/>
    <col min="15133" max="15135" width="5" style="21" customWidth="1"/>
    <col min="15136" max="15136" width="6.7109375" style="21" customWidth="1"/>
    <col min="15137" max="15138" width="7.7109375" style="21" customWidth="1"/>
    <col min="15139" max="15362" width="11.5703125" style="21"/>
    <col min="15363" max="15363" width="3.28515625" style="21" customWidth="1"/>
    <col min="15364" max="15364" width="29.7109375" style="21" customWidth="1"/>
    <col min="15365" max="15366" width="7.7109375" style="21" customWidth="1"/>
    <col min="15367" max="15388" width="5.7109375" style="21" customWidth="1"/>
    <col min="15389" max="15391" width="5" style="21" customWidth="1"/>
    <col min="15392" max="15392" width="6.7109375" style="21" customWidth="1"/>
    <col min="15393" max="15394" width="7.7109375" style="21" customWidth="1"/>
    <col min="15395" max="15618" width="11.5703125" style="21"/>
    <col min="15619" max="15619" width="3.28515625" style="21" customWidth="1"/>
    <col min="15620" max="15620" width="29.7109375" style="21" customWidth="1"/>
    <col min="15621" max="15622" width="7.7109375" style="21" customWidth="1"/>
    <col min="15623" max="15644" width="5.7109375" style="21" customWidth="1"/>
    <col min="15645" max="15647" width="5" style="21" customWidth="1"/>
    <col min="15648" max="15648" width="6.7109375" style="21" customWidth="1"/>
    <col min="15649" max="15650" width="7.7109375" style="21" customWidth="1"/>
    <col min="15651" max="15874" width="11.5703125" style="21"/>
    <col min="15875" max="15875" width="3.28515625" style="21" customWidth="1"/>
    <col min="15876" max="15876" width="29.7109375" style="21" customWidth="1"/>
    <col min="15877" max="15878" width="7.7109375" style="21" customWidth="1"/>
    <col min="15879" max="15900" width="5.7109375" style="21" customWidth="1"/>
    <col min="15901" max="15903" width="5" style="21" customWidth="1"/>
    <col min="15904" max="15904" width="6.7109375" style="21" customWidth="1"/>
    <col min="15905" max="15906" width="7.7109375" style="21" customWidth="1"/>
    <col min="15907" max="16130" width="11.5703125" style="21"/>
    <col min="16131" max="16131" width="3.28515625" style="21" customWidth="1"/>
    <col min="16132" max="16132" width="29.7109375" style="21" customWidth="1"/>
    <col min="16133" max="16134" width="7.7109375" style="21" customWidth="1"/>
    <col min="16135" max="16156" width="5.7109375" style="21" customWidth="1"/>
    <col min="16157" max="16159" width="5" style="21" customWidth="1"/>
    <col min="16160" max="16160" width="6.7109375" style="21" customWidth="1"/>
    <col min="16161" max="16162" width="7.7109375" style="21" customWidth="1"/>
    <col min="16163" max="16384" width="11.5703125" style="21"/>
  </cols>
  <sheetData>
    <row r="1" spans="1:99" ht="12.75" customHeight="1">
      <c r="A1" s="11"/>
      <c r="B1" s="12" t="s">
        <v>23</v>
      </c>
      <c r="C1" s="12" t="s">
        <v>2</v>
      </c>
      <c r="D1" s="12" t="s">
        <v>1</v>
      </c>
      <c r="E1" s="18" t="s">
        <v>27</v>
      </c>
      <c r="F1" s="17" t="s">
        <v>26</v>
      </c>
      <c r="G1" s="13" t="s">
        <v>24</v>
      </c>
      <c r="H1" s="14" t="s">
        <v>25</v>
      </c>
      <c r="I1" s="15" t="s">
        <v>24</v>
      </c>
      <c r="J1" s="14" t="s">
        <v>25</v>
      </c>
      <c r="K1" s="15" t="s">
        <v>24</v>
      </c>
      <c r="L1" s="14" t="s">
        <v>25</v>
      </c>
      <c r="M1" s="15" t="s">
        <v>24</v>
      </c>
      <c r="N1" s="14" t="s">
        <v>25</v>
      </c>
      <c r="O1" s="15" t="s">
        <v>24</v>
      </c>
      <c r="P1" s="14" t="s">
        <v>25</v>
      </c>
      <c r="Q1" s="15" t="s">
        <v>24</v>
      </c>
      <c r="R1" s="14" t="s">
        <v>25</v>
      </c>
      <c r="S1" s="15" t="s">
        <v>24</v>
      </c>
      <c r="T1" s="14" t="s">
        <v>25</v>
      </c>
      <c r="U1" s="15" t="s">
        <v>24</v>
      </c>
      <c r="V1" s="14" t="s">
        <v>25</v>
      </c>
      <c r="W1" s="15" t="s">
        <v>24</v>
      </c>
      <c r="X1" s="14" t="s">
        <v>25</v>
      </c>
      <c r="Y1" s="15" t="s">
        <v>24</v>
      </c>
      <c r="Z1" s="14" t="s">
        <v>25</v>
      </c>
      <c r="AA1" s="15" t="s">
        <v>24</v>
      </c>
      <c r="AB1" s="14" t="s">
        <v>25</v>
      </c>
      <c r="AC1" s="16" t="s">
        <v>24</v>
      </c>
      <c r="AD1" s="14" t="s">
        <v>25</v>
      </c>
      <c r="AE1" s="15"/>
      <c r="AF1" s="17" t="s">
        <v>26</v>
      </c>
      <c r="AG1" s="18" t="s">
        <v>27</v>
      </c>
      <c r="AH1" s="19" t="s">
        <v>0</v>
      </c>
      <c r="AI1" s="1" t="s">
        <v>3</v>
      </c>
      <c r="AJ1" s="1" t="s">
        <v>4</v>
      </c>
      <c r="AK1" s="10" t="s">
        <v>5</v>
      </c>
      <c r="AL1" s="10"/>
      <c r="AM1" s="10"/>
      <c r="AN1" s="10"/>
      <c r="AO1" s="2" t="s">
        <v>6</v>
      </c>
      <c r="AP1" s="3">
        <f>133*11</f>
        <v>1463</v>
      </c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</row>
    <row r="2" spans="1:99" ht="15.75">
      <c r="A2" s="11"/>
      <c r="B2" s="12"/>
      <c r="C2" s="12"/>
      <c r="D2" s="12"/>
      <c r="E2" s="23"/>
      <c r="F2" s="22"/>
      <c r="G2" s="13">
        <v>1</v>
      </c>
      <c r="H2" s="14"/>
      <c r="I2" s="15">
        <v>2</v>
      </c>
      <c r="J2" s="14"/>
      <c r="K2" s="15">
        <v>3</v>
      </c>
      <c r="L2" s="14"/>
      <c r="M2" s="15">
        <v>4</v>
      </c>
      <c r="N2" s="14"/>
      <c r="O2" s="15">
        <v>5</v>
      </c>
      <c r="P2" s="14"/>
      <c r="Q2" s="15">
        <v>6</v>
      </c>
      <c r="R2" s="14"/>
      <c r="S2" s="15">
        <v>7</v>
      </c>
      <c r="T2" s="14"/>
      <c r="U2" s="15">
        <v>8</v>
      </c>
      <c r="V2" s="14"/>
      <c r="W2" s="15">
        <v>9</v>
      </c>
      <c r="X2" s="14"/>
      <c r="Y2" s="15">
        <v>10</v>
      </c>
      <c r="Z2" s="14"/>
      <c r="AA2" s="15">
        <v>11</v>
      </c>
      <c r="AB2" s="14"/>
      <c r="AC2" s="16">
        <v>12</v>
      </c>
      <c r="AD2" s="14"/>
      <c r="AE2" s="15">
        <v>13</v>
      </c>
      <c r="AF2" s="22"/>
      <c r="AG2" s="23"/>
      <c r="AH2" s="19"/>
      <c r="AI2"/>
      <c r="AJ2"/>
      <c r="AK2" t="s">
        <v>7</v>
      </c>
      <c r="AL2" s="4" t="s">
        <v>8</v>
      </c>
      <c r="AM2" t="s">
        <v>9</v>
      </c>
      <c r="AN2" s="4" t="s">
        <v>8</v>
      </c>
      <c r="AO2" t="s">
        <v>10</v>
      </c>
      <c r="AP2" s="4" t="s">
        <v>8</v>
      </c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</row>
    <row r="3" spans="1:99" s="29" customFormat="1" ht="19.899999999999999" customHeight="1">
      <c r="A3" s="24">
        <v>1</v>
      </c>
      <c r="B3" s="25" t="s">
        <v>11</v>
      </c>
      <c r="C3" s="26" t="s">
        <v>13</v>
      </c>
      <c r="D3" s="26" t="s">
        <v>12</v>
      </c>
      <c r="E3" s="28">
        <f>H3+J3+L3+N3+P3+R3+T3+V3+X3+Z3+AB3+AD3</f>
        <v>1249</v>
      </c>
      <c r="F3" s="27">
        <f>G3+I3+K3+M3+O3+Q3+S3+U3+W3+Y3+AA3+AC3+AE3</f>
        <v>133</v>
      </c>
      <c r="G3" s="27">
        <v>6</v>
      </c>
      <c r="H3" s="14">
        <v>53</v>
      </c>
      <c r="I3" s="27">
        <v>7</v>
      </c>
      <c r="J3" s="14">
        <v>59</v>
      </c>
      <c r="K3" s="24">
        <v>9</v>
      </c>
      <c r="L3" s="14">
        <v>57</v>
      </c>
      <c r="M3" s="24">
        <v>11</v>
      </c>
      <c r="N3" s="14">
        <v>141</v>
      </c>
      <c r="O3" s="24">
        <v>14</v>
      </c>
      <c r="P3" s="14">
        <v>132</v>
      </c>
      <c r="Q3" s="24">
        <v>16</v>
      </c>
      <c r="R3" s="14">
        <f>54+57+38</f>
        <v>149</v>
      </c>
      <c r="S3" s="24">
        <v>18</v>
      </c>
      <c r="T3" s="14">
        <f>56+58+56</f>
        <v>170</v>
      </c>
      <c r="U3" s="24">
        <v>21</v>
      </c>
      <c r="V3" s="14">
        <f>52+53+59+29</f>
        <v>193</v>
      </c>
      <c r="W3" s="24">
        <v>18</v>
      </c>
      <c r="X3" s="14">
        <f>49+46+48+30</f>
        <v>173</v>
      </c>
      <c r="Y3" s="24">
        <f>18-7</f>
        <v>11</v>
      </c>
      <c r="Z3" s="14">
        <v>103</v>
      </c>
      <c r="AA3" s="24">
        <v>2</v>
      </c>
      <c r="AB3" s="14">
        <v>19</v>
      </c>
      <c r="AC3" s="24">
        <v>0</v>
      </c>
      <c r="AD3" s="14"/>
      <c r="AE3" s="24"/>
      <c r="AF3" s="27">
        <f>G3+I3+K3+M3+O3+Q3+S3+U3+W3+Y3+AA3+AC3+AE3</f>
        <v>133</v>
      </c>
      <c r="AG3" s="28">
        <f>H3+J3+L3+N3+P3+R3+T3+V3+X3+Z3+AB3+AD3</f>
        <v>1249</v>
      </c>
      <c r="AH3" s="24">
        <v>1</v>
      </c>
      <c r="AI3" s="5">
        <f>AG3/11</f>
        <v>113.54545454545455</v>
      </c>
      <c r="AJ3" s="5">
        <f>AG3/AF3</f>
        <v>9.3909774436090228</v>
      </c>
      <c r="AK3"/>
      <c r="AL3"/>
      <c r="AM3"/>
      <c r="AN3"/>
      <c r="AO3">
        <f>AG3-$AP$1</f>
        <v>-214</v>
      </c>
      <c r="AP3" s="6">
        <f>AG3/$AP$1</f>
        <v>0.85372522214627478</v>
      </c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</row>
    <row r="4" spans="1:99" ht="19.899999999999999" customHeight="1">
      <c r="A4" s="15">
        <v>2</v>
      </c>
      <c r="B4" s="30" t="s">
        <v>17</v>
      </c>
      <c r="C4" s="31" t="s">
        <v>18</v>
      </c>
      <c r="D4" s="31" t="s">
        <v>12</v>
      </c>
      <c r="E4" s="28">
        <f t="shared" ref="E4:E20" si="0">H4+J4+L4+N4+P4+R4+T4+V4+X4+Z4+AB4+AD4</f>
        <v>418</v>
      </c>
      <c r="F4" s="32">
        <f t="shared" ref="F4:F20" si="1">G4+I4+K4+M4+O4+Q4+S4+U4+W4+Y4+AA4+AC4+AE4</f>
        <v>55</v>
      </c>
      <c r="G4" s="32">
        <v>6</v>
      </c>
      <c r="H4" s="14">
        <v>41</v>
      </c>
      <c r="I4" s="32">
        <v>6</v>
      </c>
      <c r="J4" s="14">
        <v>45</v>
      </c>
      <c r="K4" s="16">
        <v>7</v>
      </c>
      <c r="L4" s="14">
        <v>62</v>
      </c>
      <c r="M4" s="16">
        <v>9</v>
      </c>
      <c r="N4" s="14">
        <v>67</v>
      </c>
      <c r="O4" s="16">
        <v>8</v>
      </c>
      <c r="P4" s="14">
        <v>59</v>
      </c>
      <c r="Q4" s="16">
        <v>8</v>
      </c>
      <c r="R4" s="14">
        <v>63</v>
      </c>
      <c r="S4" s="16">
        <v>8</v>
      </c>
      <c r="T4" s="14">
        <v>57</v>
      </c>
      <c r="U4" s="16">
        <v>3</v>
      </c>
      <c r="V4" s="14">
        <v>24</v>
      </c>
      <c r="W4" s="16">
        <v>0</v>
      </c>
      <c r="X4" s="14"/>
      <c r="Y4" s="16"/>
      <c r="Z4" s="14"/>
      <c r="AA4" s="16"/>
      <c r="AB4" s="14"/>
      <c r="AC4" s="16"/>
      <c r="AD4" s="14"/>
      <c r="AE4" s="16"/>
      <c r="AF4" s="32">
        <f t="shared" ref="AF4:AF16" si="2">G4+I4+K4+M4+O4+Q4+S4+U4+W4+Y4+AA4+AC4+AE4</f>
        <v>55</v>
      </c>
      <c r="AG4" s="28">
        <f t="shared" ref="AG4:AG20" si="3">H4+J4+L4+N4+P4+R4+T4+V4+X4+Z4+AB4+AD4</f>
        <v>418</v>
      </c>
      <c r="AH4" s="16">
        <v>2</v>
      </c>
      <c r="AI4" s="5">
        <f t="shared" ref="AI4:AI20" si="4">AG4/11</f>
        <v>38</v>
      </c>
      <c r="AJ4" s="5">
        <f t="shared" ref="AJ4:AJ20" si="5">AG4/AF4</f>
        <v>7.6</v>
      </c>
      <c r="AK4">
        <f>AG3-AG4</f>
        <v>831</v>
      </c>
      <c r="AL4" s="6">
        <f>AG5/AG4</f>
        <v>0.98086124401913877</v>
      </c>
      <c r="AM4">
        <f>AG4-AG$3</f>
        <v>-831</v>
      </c>
      <c r="AN4" s="6">
        <f>AG4/AG$3</f>
        <v>0.33466773418734985</v>
      </c>
      <c r="AO4">
        <f t="shared" ref="AO4:AO20" si="6">AG4-$AP$1</f>
        <v>-1045</v>
      </c>
      <c r="AP4" s="6">
        <f t="shared" ref="AP4:AP20" si="7">AG4/$AP$1</f>
        <v>0.2857142857142857</v>
      </c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0"/>
      <c r="CO4" s="20"/>
      <c r="CP4" s="20"/>
      <c r="CQ4" s="20"/>
      <c r="CR4" s="20"/>
      <c r="CS4" s="20"/>
      <c r="CT4" s="20"/>
      <c r="CU4" s="20"/>
    </row>
    <row r="5" spans="1:99" s="29" customFormat="1" ht="19.899999999999999" customHeight="1">
      <c r="A5" s="24">
        <v>3</v>
      </c>
      <c r="B5" s="25" t="s">
        <v>28</v>
      </c>
      <c r="C5" s="26" t="s">
        <v>13</v>
      </c>
      <c r="D5" s="26" t="s">
        <v>29</v>
      </c>
      <c r="E5" s="28">
        <f t="shared" si="0"/>
        <v>410</v>
      </c>
      <c r="F5" s="27">
        <f t="shared" si="1"/>
        <v>51</v>
      </c>
      <c r="G5" s="27">
        <v>6</v>
      </c>
      <c r="H5" s="14">
        <v>46</v>
      </c>
      <c r="I5" s="27">
        <v>6</v>
      </c>
      <c r="J5" s="14">
        <v>45</v>
      </c>
      <c r="K5" s="24">
        <v>6</v>
      </c>
      <c r="L5" s="14">
        <v>56</v>
      </c>
      <c r="M5" s="24">
        <v>8</v>
      </c>
      <c r="N5" s="14">
        <v>69</v>
      </c>
      <c r="O5" s="24">
        <v>8</v>
      </c>
      <c r="P5" s="14">
        <v>63</v>
      </c>
      <c r="Q5" s="24">
        <v>7</v>
      </c>
      <c r="R5" s="14">
        <v>53</v>
      </c>
      <c r="S5" s="24">
        <v>6</v>
      </c>
      <c r="T5" s="14">
        <v>44</v>
      </c>
      <c r="U5" s="24">
        <v>3</v>
      </c>
      <c r="V5" s="14">
        <v>25</v>
      </c>
      <c r="W5" s="24">
        <v>1</v>
      </c>
      <c r="X5" s="14">
        <v>9</v>
      </c>
      <c r="Y5" s="24">
        <v>0</v>
      </c>
      <c r="Z5" s="14"/>
      <c r="AA5" s="24"/>
      <c r="AB5" s="14"/>
      <c r="AC5" s="24"/>
      <c r="AD5" s="14"/>
      <c r="AE5" s="24"/>
      <c r="AF5" s="27">
        <f t="shared" si="2"/>
        <v>51</v>
      </c>
      <c r="AG5" s="28">
        <f t="shared" si="3"/>
        <v>410</v>
      </c>
      <c r="AH5" s="24">
        <v>3</v>
      </c>
      <c r="AI5" s="5">
        <f t="shared" si="4"/>
        <v>37.272727272727273</v>
      </c>
      <c r="AJ5" s="5">
        <f t="shared" si="5"/>
        <v>8.0392156862745097</v>
      </c>
      <c r="AK5">
        <f t="shared" ref="AK5:AK20" si="8">AG4-AG5</f>
        <v>8</v>
      </c>
      <c r="AL5" s="6">
        <f t="shared" ref="AL5:AL20" si="9">AG6/AG5</f>
        <v>0.91707317073170735</v>
      </c>
      <c r="AM5">
        <f t="shared" ref="AM5:AM20" si="10">AG5-AG$3</f>
        <v>-839</v>
      </c>
      <c r="AN5" s="6">
        <f t="shared" ref="AN5:AN20" si="11">AG5/AG$3</f>
        <v>0.32826261008807045</v>
      </c>
      <c r="AO5">
        <f t="shared" si="6"/>
        <v>-1053</v>
      </c>
      <c r="AP5" s="6">
        <f t="shared" si="7"/>
        <v>0.28024606971975391</v>
      </c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</row>
    <row r="6" spans="1:99" ht="19.899999999999999" customHeight="1">
      <c r="A6" s="15">
        <v>4</v>
      </c>
      <c r="B6" s="30" t="s">
        <v>14</v>
      </c>
      <c r="C6" s="31" t="s">
        <v>18</v>
      </c>
      <c r="D6" s="31" t="s">
        <v>12</v>
      </c>
      <c r="E6" s="28">
        <f t="shared" si="0"/>
        <v>376</v>
      </c>
      <c r="F6" s="32">
        <f t="shared" si="1"/>
        <v>49</v>
      </c>
      <c r="G6" s="32">
        <v>6</v>
      </c>
      <c r="H6" s="14">
        <v>48</v>
      </c>
      <c r="I6" s="32">
        <v>6</v>
      </c>
      <c r="J6" s="14">
        <v>42</v>
      </c>
      <c r="K6" s="16">
        <v>6</v>
      </c>
      <c r="L6" s="14">
        <v>57</v>
      </c>
      <c r="M6" s="16">
        <v>8</v>
      </c>
      <c r="N6" s="14">
        <v>62</v>
      </c>
      <c r="O6" s="16">
        <v>8</v>
      </c>
      <c r="P6" s="14">
        <v>62</v>
      </c>
      <c r="Q6" s="16">
        <v>7</v>
      </c>
      <c r="R6" s="14">
        <v>48</v>
      </c>
      <c r="S6" s="16">
        <v>5</v>
      </c>
      <c r="T6" s="14">
        <v>39</v>
      </c>
      <c r="U6" s="16">
        <v>3</v>
      </c>
      <c r="V6" s="14">
        <v>18</v>
      </c>
      <c r="W6" s="16">
        <v>0</v>
      </c>
      <c r="X6" s="14"/>
      <c r="Y6" s="16"/>
      <c r="Z6" s="14"/>
      <c r="AA6" s="16"/>
      <c r="AB6" s="14"/>
      <c r="AC6" s="16"/>
      <c r="AD6" s="14"/>
      <c r="AE6" s="16"/>
      <c r="AF6" s="32">
        <f t="shared" si="2"/>
        <v>49</v>
      </c>
      <c r="AG6" s="28">
        <f t="shared" si="3"/>
        <v>376</v>
      </c>
      <c r="AH6" s="16">
        <v>4</v>
      </c>
      <c r="AI6" s="5">
        <f t="shared" si="4"/>
        <v>34.18181818181818</v>
      </c>
      <c r="AJ6" s="5">
        <f t="shared" si="5"/>
        <v>7.6734693877551017</v>
      </c>
      <c r="AK6">
        <f t="shared" si="8"/>
        <v>34</v>
      </c>
      <c r="AL6" s="6">
        <f t="shared" si="9"/>
        <v>0.9521276595744681</v>
      </c>
      <c r="AM6">
        <f t="shared" si="10"/>
        <v>-873</v>
      </c>
      <c r="AN6" s="6">
        <f t="shared" si="11"/>
        <v>0.30104083266613291</v>
      </c>
      <c r="AO6">
        <f t="shared" si="6"/>
        <v>-1087</v>
      </c>
      <c r="AP6" s="6">
        <f t="shared" si="7"/>
        <v>0.25700615174299385</v>
      </c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</row>
    <row r="7" spans="1:99" s="29" customFormat="1" ht="19.899999999999999" customHeight="1">
      <c r="A7" s="24">
        <v>5</v>
      </c>
      <c r="B7" s="25" t="s">
        <v>20</v>
      </c>
      <c r="C7" s="26" t="s">
        <v>19</v>
      </c>
      <c r="D7" s="26" t="s">
        <v>12</v>
      </c>
      <c r="E7" s="28">
        <f t="shared" si="0"/>
        <v>358</v>
      </c>
      <c r="F7" s="27">
        <f t="shared" si="1"/>
        <v>47</v>
      </c>
      <c r="G7" s="27">
        <v>6</v>
      </c>
      <c r="H7" s="14">
        <v>43</v>
      </c>
      <c r="I7" s="27">
        <v>6</v>
      </c>
      <c r="J7" s="14">
        <v>45</v>
      </c>
      <c r="K7" s="24">
        <v>6</v>
      </c>
      <c r="L7" s="14">
        <v>45</v>
      </c>
      <c r="M7" s="24">
        <v>6</v>
      </c>
      <c r="N7" s="14">
        <v>45</v>
      </c>
      <c r="O7" s="24">
        <v>6</v>
      </c>
      <c r="P7" s="14">
        <v>42</v>
      </c>
      <c r="Q7" s="24">
        <v>5</v>
      </c>
      <c r="R7" s="14">
        <v>40</v>
      </c>
      <c r="S7" s="24">
        <v>5</v>
      </c>
      <c r="T7" s="14">
        <v>41</v>
      </c>
      <c r="U7" s="24">
        <v>5</v>
      </c>
      <c r="V7" s="14">
        <v>41</v>
      </c>
      <c r="W7" s="24">
        <v>2</v>
      </c>
      <c r="X7" s="14">
        <v>16</v>
      </c>
      <c r="Y7" s="24">
        <v>0</v>
      </c>
      <c r="Z7" s="14"/>
      <c r="AA7" s="24"/>
      <c r="AB7" s="14"/>
      <c r="AC7" s="24"/>
      <c r="AD7" s="14"/>
      <c r="AE7" s="24"/>
      <c r="AF7" s="27">
        <f t="shared" si="2"/>
        <v>47</v>
      </c>
      <c r="AG7" s="28">
        <f t="shared" si="3"/>
        <v>358</v>
      </c>
      <c r="AH7" s="24">
        <v>5</v>
      </c>
      <c r="AI7" s="5">
        <f t="shared" si="4"/>
        <v>32.545454545454547</v>
      </c>
      <c r="AJ7" s="5">
        <f t="shared" si="5"/>
        <v>7.6170212765957448</v>
      </c>
      <c r="AK7">
        <f t="shared" si="8"/>
        <v>18</v>
      </c>
      <c r="AL7" s="6">
        <f t="shared" si="9"/>
        <v>0.89106145251396651</v>
      </c>
      <c r="AM7">
        <f t="shared" si="10"/>
        <v>-891</v>
      </c>
      <c r="AN7" s="6">
        <f t="shared" si="11"/>
        <v>0.28662930344275422</v>
      </c>
      <c r="AO7">
        <f t="shared" si="6"/>
        <v>-1105</v>
      </c>
      <c r="AP7" s="6">
        <f t="shared" si="7"/>
        <v>0.24470266575529734</v>
      </c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</row>
    <row r="8" spans="1:99" ht="19.899999999999999" customHeight="1">
      <c r="A8" s="15">
        <v>6</v>
      </c>
      <c r="B8" s="33" t="s">
        <v>30</v>
      </c>
      <c r="C8" s="31" t="s">
        <v>18</v>
      </c>
      <c r="D8" s="31" t="s">
        <v>29</v>
      </c>
      <c r="E8" s="28">
        <f t="shared" si="0"/>
        <v>319</v>
      </c>
      <c r="F8" s="32">
        <f t="shared" si="1"/>
        <v>46</v>
      </c>
      <c r="G8" s="34">
        <v>6</v>
      </c>
      <c r="H8" s="35">
        <v>40</v>
      </c>
      <c r="I8" s="34">
        <v>6</v>
      </c>
      <c r="J8" s="35">
        <v>42</v>
      </c>
      <c r="K8" s="36">
        <v>7</v>
      </c>
      <c r="L8" s="35">
        <v>54</v>
      </c>
      <c r="M8" s="36">
        <v>8</v>
      </c>
      <c r="N8" s="35">
        <v>53</v>
      </c>
      <c r="O8" s="36">
        <v>7</v>
      </c>
      <c r="P8" s="35">
        <v>49</v>
      </c>
      <c r="Q8" s="36">
        <v>6</v>
      </c>
      <c r="R8" s="35">
        <v>41</v>
      </c>
      <c r="S8" s="36">
        <v>4</v>
      </c>
      <c r="T8" s="35">
        <v>31</v>
      </c>
      <c r="U8" s="36">
        <v>2</v>
      </c>
      <c r="V8" s="35">
        <v>9</v>
      </c>
      <c r="W8" s="36">
        <v>0</v>
      </c>
      <c r="X8" s="35"/>
      <c r="Y8" s="36"/>
      <c r="Z8" s="35"/>
      <c r="AA8" s="36"/>
      <c r="AB8" s="35"/>
      <c r="AC8" s="36"/>
      <c r="AD8" s="35"/>
      <c r="AE8" s="36"/>
      <c r="AF8" s="32">
        <f t="shared" si="2"/>
        <v>46</v>
      </c>
      <c r="AG8" s="28">
        <f t="shared" si="3"/>
        <v>319</v>
      </c>
      <c r="AH8" s="36">
        <v>6</v>
      </c>
      <c r="AI8" s="5">
        <f t="shared" si="4"/>
        <v>29</v>
      </c>
      <c r="AJ8" s="5">
        <f t="shared" si="5"/>
        <v>6.9347826086956523</v>
      </c>
      <c r="AK8">
        <f t="shared" si="8"/>
        <v>39</v>
      </c>
      <c r="AL8" s="6">
        <f t="shared" si="9"/>
        <v>0.81818181818181823</v>
      </c>
      <c r="AM8">
        <f t="shared" si="10"/>
        <v>-930</v>
      </c>
      <c r="AN8" s="6">
        <f t="shared" si="11"/>
        <v>0.25540432345876701</v>
      </c>
      <c r="AO8">
        <f t="shared" si="6"/>
        <v>-1144</v>
      </c>
      <c r="AP8" s="6">
        <f t="shared" si="7"/>
        <v>0.21804511278195488</v>
      </c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</row>
    <row r="9" spans="1:99" s="29" customFormat="1" ht="19.899999999999999" customHeight="1">
      <c r="A9" s="24">
        <v>7</v>
      </c>
      <c r="B9" s="37" t="s">
        <v>31</v>
      </c>
      <c r="C9" s="26" t="s">
        <v>15</v>
      </c>
      <c r="D9" s="26" t="s">
        <v>29</v>
      </c>
      <c r="E9" s="28">
        <f t="shared" si="0"/>
        <v>261</v>
      </c>
      <c r="F9" s="27">
        <f t="shared" si="1"/>
        <v>37</v>
      </c>
      <c r="G9" s="38">
        <v>6</v>
      </c>
      <c r="H9" s="35">
        <v>48</v>
      </c>
      <c r="I9" s="38">
        <v>6</v>
      </c>
      <c r="J9" s="35">
        <v>46</v>
      </c>
      <c r="K9" s="39">
        <v>6</v>
      </c>
      <c r="L9" s="35">
        <v>38</v>
      </c>
      <c r="M9" s="39">
        <v>6</v>
      </c>
      <c r="N9" s="35">
        <v>36</v>
      </c>
      <c r="O9" s="39">
        <v>5</v>
      </c>
      <c r="P9" s="35">
        <v>40</v>
      </c>
      <c r="Q9" s="39">
        <v>5</v>
      </c>
      <c r="R9" s="35">
        <v>35</v>
      </c>
      <c r="S9" s="39">
        <v>3</v>
      </c>
      <c r="T9" s="35">
        <v>18</v>
      </c>
      <c r="U9" s="39">
        <v>0</v>
      </c>
      <c r="V9" s="35"/>
      <c r="W9" s="39"/>
      <c r="X9" s="35"/>
      <c r="Y9" s="39"/>
      <c r="Z9" s="35"/>
      <c r="AA9" s="39"/>
      <c r="AB9" s="35"/>
      <c r="AC9" s="39"/>
      <c r="AD9" s="35"/>
      <c r="AE9" s="39"/>
      <c r="AF9" s="27">
        <f t="shared" si="2"/>
        <v>37</v>
      </c>
      <c r="AG9" s="28">
        <f t="shared" si="3"/>
        <v>261</v>
      </c>
      <c r="AH9" s="39">
        <v>7</v>
      </c>
      <c r="AI9" s="5">
        <f t="shared" si="4"/>
        <v>23.727272727272727</v>
      </c>
      <c r="AJ9" s="5">
        <f t="shared" si="5"/>
        <v>7.0540540540540544</v>
      </c>
      <c r="AK9">
        <f t="shared" si="8"/>
        <v>58</v>
      </c>
      <c r="AL9" s="6">
        <f t="shared" si="9"/>
        <v>0.95785440613026818</v>
      </c>
      <c r="AM9">
        <f t="shared" si="10"/>
        <v>-988</v>
      </c>
      <c r="AN9" s="6">
        <f t="shared" si="11"/>
        <v>0.20896717373899118</v>
      </c>
      <c r="AO9">
        <f t="shared" si="6"/>
        <v>-1202</v>
      </c>
      <c r="AP9" s="6">
        <f t="shared" si="7"/>
        <v>0.17840054682159945</v>
      </c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</row>
    <row r="10" spans="1:99" ht="19.899999999999999" customHeight="1">
      <c r="A10" s="15">
        <v>8</v>
      </c>
      <c r="B10" s="30" t="s">
        <v>32</v>
      </c>
      <c r="C10" s="31" t="s">
        <v>13</v>
      </c>
      <c r="D10" s="31" t="s">
        <v>12</v>
      </c>
      <c r="E10" s="28">
        <f t="shared" si="0"/>
        <v>250</v>
      </c>
      <c r="F10" s="32">
        <f t="shared" si="1"/>
        <v>40</v>
      </c>
      <c r="G10" s="32">
        <v>6</v>
      </c>
      <c r="H10" s="14">
        <v>42</v>
      </c>
      <c r="I10" s="32">
        <v>6</v>
      </c>
      <c r="J10" s="14">
        <v>43</v>
      </c>
      <c r="K10" s="16">
        <v>7</v>
      </c>
      <c r="L10" s="14">
        <v>47</v>
      </c>
      <c r="M10" s="16">
        <v>6</v>
      </c>
      <c r="N10" s="14">
        <v>46</v>
      </c>
      <c r="O10" s="16">
        <v>6</v>
      </c>
      <c r="P10" s="14">
        <v>35</v>
      </c>
      <c r="Q10" s="16">
        <v>5</v>
      </c>
      <c r="R10" s="14">
        <v>37</v>
      </c>
      <c r="S10" s="16">
        <v>4</v>
      </c>
      <c r="T10" s="14"/>
      <c r="U10" s="16"/>
      <c r="V10" s="14"/>
      <c r="W10" s="16"/>
      <c r="X10" s="14"/>
      <c r="Y10" s="16"/>
      <c r="Z10" s="14"/>
      <c r="AA10" s="16"/>
      <c r="AB10" s="14"/>
      <c r="AC10" s="16"/>
      <c r="AD10" s="14"/>
      <c r="AE10" s="16"/>
      <c r="AF10" s="32">
        <f t="shared" si="2"/>
        <v>40</v>
      </c>
      <c r="AG10" s="28">
        <f t="shared" si="3"/>
        <v>250</v>
      </c>
      <c r="AH10" s="16">
        <v>8</v>
      </c>
      <c r="AI10" s="5">
        <f t="shared" si="4"/>
        <v>22.727272727272727</v>
      </c>
      <c r="AJ10" s="5">
        <f t="shared" si="5"/>
        <v>6.25</v>
      </c>
      <c r="AK10">
        <f t="shared" si="8"/>
        <v>11</v>
      </c>
      <c r="AL10" s="6">
        <f t="shared" si="9"/>
        <v>0.98399999999999999</v>
      </c>
      <c r="AM10">
        <f t="shared" si="10"/>
        <v>-999</v>
      </c>
      <c r="AN10" s="6">
        <f t="shared" si="11"/>
        <v>0.20016012810248199</v>
      </c>
      <c r="AO10">
        <f t="shared" si="6"/>
        <v>-1213</v>
      </c>
      <c r="AP10" s="6">
        <f t="shared" si="7"/>
        <v>0.17088174982911825</v>
      </c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</row>
    <row r="11" spans="1:99" s="29" customFormat="1" ht="19.899999999999999" customHeight="1">
      <c r="A11" s="24">
        <v>9</v>
      </c>
      <c r="B11" s="37" t="s">
        <v>33</v>
      </c>
      <c r="C11" s="26" t="s">
        <v>13</v>
      </c>
      <c r="D11" s="26" t="s">
        <v>34</v>
      </c>
      <c r="E11" s="28">
        <f t="shared" si="0"/>
        <v>246</v>
      </c>
      <c r="F11" s="27">
        <f t="shared" si="1"/>
        <v>37</v>
      </c>
      <c r="G11" s="38">
        <v>6</v>
      </c>
      <c r="H11" s="35">
        <v>32</v>
      </c>
      <c r="I11" s="38">
        <v>6</v>
      </c>
      <c r="J11" s="35">
        <v>35</v>
      </c>
      <c r="K11" s="39">
        <v>6</v>
      </c>
      <c r="L11" s="35">
        <v>47</v>
      </c>
      <c r="M11" s="39">
        <v>6</v>
      </c>
      <c r="N11" s="35">
        <v>35</v>
      </c>
      <c r="O11" s="39">
        <v>4</v>
      </c>
      <c r="P11" s="35">
        <v>28</v>
      </c>
      <c r="Q11" s="39">
        <v>4</v>
      </c>
      <c r="R11" s="35">
        <v>29</v>
      </c>
      <c r="S11" s="39">
        <v>3</v>
      </c>
      <c r="T11" s="35">
        <v>25</v>
      </c>
      <c r="U11" s="39">
        <v>2</v>
      </c>
      <c r="V11" s="35">
        <v>15</v>
      </c>
      <c r="W11" s="39">
        <v>0</v>
      </c>
      <c r="X11" s="35"/>
      <c r="Y11" s="39"/>
      <c r="Z11" s="35"/>
      <c r="AA11" s="39"/>
      <c r="AB11" s="35"/>
      <c r="AC11" s="39"/>
      <c r="AD11" s="35"/>
      <c r="AE11" s="39"/>
      <c r="AF11" s="27">
        <f t="shared" si="2"/>
        <v>37</v>
      </c>
      <c r="AG11" s="28">
        <f t="shared" si="3"/>
        <v>246</v>
      </c>
      <c r="AH11" s="39">
        <v>9</v>
      </c>
      <c r="AI11" s="5">
        <f t="shared" si="4"/>
        <v>22.363636363636363</v>
      </c>
      <c r="AJ11" s="5">
        <f t="shared" si="5"/>
        <v>6.6486486486486482</v>
      </c>
      <c r="AK11">
        <f t="shared" si="8"/>
        <v>4</v>
      </c>
      <c r="AL11" s="6">
        <f t="shared" si="9"/>
        <v>0.9065040650406504</v>
      </c>
      <c r="AM11">
        <f t="shared" si="10"/>
        <v>-1003</v>
      </c>
      <c r="AN11" s="6">
        <f t="shared" si="11"/>
        <v>0.19695756605284229</v>
      </c>
      <c r="AO11">
        <f t="shared" si="6"/>
        <v>-1217</v>
      </c>
      <c r="AP11" s="6">
        <f t="shared" si="7"/>
        <v>0.16814764183185235</v>
      </c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</row>
    <row r="12" spans="1:99" ht="19.899999999999999" customHeight="1">
      <c r="A12" s="15">
        <v>10</v>
      </c>
      <c r="B12" s="33" t="s">
        <v>16</v>
      </c>
      <c r="C12" s="31" t="s">
        <v>18</v>
      </c>
      <c r="D12" s="31" t="s">
        <v>12</v>
      </c>
      <c r="E12" s="28">
        <f t="shared" si="0"/>
        <v>223</v>
      </c>
      <c r="F12" s="32">
        <f t="shared" si="1"/>
        <v>34</v>
      </c>
      <c r="G12" s="34">
        <v>6</v>
      </c>
      <c r="H12" s="35">
        <v>29</v>
      </c>
      <c r="I12" s="34">
        <v>5</v>
      </c>
      <c r="J12" s="35">
        <v>43</v>
      </c>
      <c r="K12" s="36">
        <v>6</v>
      </c>
      <c r="L12" s="35">
        <v>49</v>
      </c>
      <c r="M12" s="36">
        <v>6</v>
      </c>
      <c r="N12" s="35">
        <v>38</v>
      </c>
      <c r="O12" s="36">
        <v>5</v>
      </c>
      <c r="P12" s="35">
        <v>33</v>
      </c>
      <c r="Q12" s="36">
        <v>5</v>
      </c>
      <c r="R12" s="35">
        <v>26</v>
      </c>
      <c r="S12" s="36">
        <v>1</v>
      </c>
      <c r="T12" s="35">
        <v>5</v>
      </c>
      <c r="U12" s="36">
        <v>0</v>
      </c>
      <c r="V12" s="35"/>
      <c r="W12" s="36"/>
      <c r="X12" s="35"/>
      <c r="Y12" s="36"/>
      <c r="Z12" s="35"/>
      <c r="AA12" s="36"/>
      <c r="AB12" s="35"/>
      <c r="AC12" s="36"/>
      <c r="AD12" s="35"/>
      <c r="AE12" s="36"/>
      <c r="AF12" s="32">
        <f t="shared" si="2"/>
        <v>34</v>
      </c>
      <c r="AG12" s="28">
        <f t="shared" si="3"/>
        <v>223</v>
      </c>
      <c r="AH12" s="36">
        <v>10</v>
      </c>
      <c r="AI12" s="5">
        <f t="shared" si="4"/>
        <v>20.272727272727273</v>
      </c>
      <c r="AJ12" s="5">
        <f t="shared" si="5"/>
        <v>6.5588235294117645</v>
      </c>
      <c r="AK12">
        <f t="shared" si="8"/>
        <v>23</v>
      </c>
      <c r="AL12" s="6">
        <f t="shared" si="9"/>
        <v>0.82959641255605376</v>
      </c>
      <c r="AM12">
        <f t="shared" si="10"/>
        <v>-1026</v>
      </c>
      <c r="AN12" s="6">
        <f t="shared" si="11"/>
        <v>0.17854283426741394</v>
      </c>
      <c r="AO12">
        <f t="shared" si="6"/>
        <v>-1240</v>
      </c>
      <c r="AP12" s="6">
        <f t="shared" si="7"/>
        <v>0.15242652084757347</v>
      </c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</row>
    <row r="13" spans="1:99" s="29" customFormat="1" ht="19.899999999999999" customHeight="1">
      <c r="A13" s="24">
        <v>11</v>
      </c>
      <c r="B13" s="37" t="s">
        <v>21</v>
      </c>
      <c r="C13" s="26" t="s">
        <v>19</v>
      </c>
      <c r="D13" s="26" t="s">
        <v>12</v>
      </c>
      <c r="E13" s="28">
        <f t="shared" si="0"/>
        <v>185</v>
      </c>
      <c r="F13" s="27">
        <f t="shared" si="1"/>
        <v>29</v>
      </c>
      <c r="G13" s="38">
        <v>6</v>
      </c>
      <c r="H13" s="35">
        <v>29</v>
      </c>
      <c r="I13" s="38">
        <v>5</v>
      </c>
      <c r="J13" s="35">
        <v>36</v>
      </c>
      <c r="K13" s="39">
        <v>5</v>
      </c>
      <c r="L13" s="35">
        <v>40</v>
      </c>
      <c r="M13" s="39">
        <v>5</v>
      </c>
      <c r="N13" s="35">
        <v>34</v>
      </c>
      <c r="O13" s="39">
        <v>4</v>
      </c>
      <c r="P13" s="35">
        <v>32</v>
      </c>
      <c r="Q13" s="39">
        <v>4</v>
      </c>
      <c r="R13" s="35">
        <v>14</v>
      </c>
      <c r="S13" s="39">
        <v>0</v>
      </c>
      <c r="T13" s="35"/>
      <c r="U13" s="39"/>
      <c r="V13" s="35"/>
      <c r="W13" s="39"/>
      <c r="X13" s="35"/>
      <c r="Y13" s="39"/>
      <c r="Z13" s="35"/>
      <c r="AA13" s="39"/>
      <c r="AB13" s="35"/>
      <c r="AC13" s="39"/>
      <c r="AD13" s="35"/>
      <c r="AE13" s="39"/>
      <c r="AF13" s="27">
        <f t="shared" si="2"/>
        <v>29</v>
      </c>
      <c r="AG13" s="28">
        <f t="shared" si="3"/>
        <v>185</v>
      </c>
      <c r="AH13" s="39">
        <v>11</v>
      </c>
      <c r="AI13" s="5">
        <f t="shared" si="4"/>
        <v>16.818181818181817</v>
      </c>
      <c r="AJ13" s="5">
        <f t="shared" si="5"/>
        <v>6.3793103448275863</v>
      </c>
      <c r="AK13">
        <f t="shared" si="8"/>
        <v>38</v>
      </c>
      <c r="AL13" s="6">
        <f t="shared" si="9"/>
        <v>0.99459459459459465</v>
      </c>
      <c r="AM13">
        <f t="shared" si="10"/>
        <v>-1064</v>
      </c>
      <c r="AN13" s="6">
        <f t="shared" si="11"/>
        <v>0.14811849479583666</v>
      </c>
      <c r="AO13">
        <f t="shared" si="6"/>
        <v>-1278</v>
      </c>
      <c r="AP13" s="6">
        <f t="shared" si="7"/>
        <v>0.12645249487354751</v>
      </c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  <c r="CQ13" s="20"/>
      <c r="CR13" s="20"/>
      <c r="CS13" s="20"/>
      <c r="CT13" s="20"/>
      <c r="CU13" s="20"/>
    </row>
    <row r="14" spans="1:99" ht="19.899999999999999" customHeight="1">
      <c r="A14" s="15">
        <v>12</v>
      </c>
      <c r="B14" s="30" t="s">
        <v>22</v>
      </c>
      <c r="C14" s="31" t="s">
        <v>15</v>
      </c>
      <c r="D14" s="31" t="s">
        <v>34</v>
      </c>
      <c r="E14" s="28">
        <f t="shared" si="0"/>
        <v>184</v>
      </c>
      <c r="F14" s="32">
        <f t="shared" si="1"/>
        <v>28</v>
      </c>
      <c r="G14" s="32">
        <v>6</v>
      </c>
      <c r="H14" s="14">
        <v>39</v>
      </c>
      <c r="I14" s="32">
        <v>5</v>
      </c>
      <c r="J14" s="14">
        <v>26</v>
      </c>
      <c r="K14" s="16">
        <v>4</v>
      </c>
      <c r="L14" s="14">
        <v>31</v>
      </c>
      <c r="M14" s="16">
        <v>4</v>
      </c>
      <c r="N14" s="14">
        <v>25</v>
      </c>
      <c r="O14" s="16">
        <v>3</v>
      </c>
      <c r="P14" s="14">
        <v>22</v>
      </c>
      <c r="Q14" s="16">
        <v>3</v>
      </c>
      <c r="R14" s="14">
        <v>18</v>
      </c>
      <c r="S14" s="16">
        <v>2</v>
      </c>
      <c r="T14" s="14">
        <v>15</v>
      </c>
      <c r="U14" s="16">
        <v>1</v>
      </c>
      <c r="V14" s="14">
        <v>8</v>
      </c>
      <c r="W14" s="16">
        <v>0</v>
      </c>
      <c r="X14" s="14"/>
      <c r="Y14" s="16"/>
      <c r="Z14" s="14"/>
      <c r="AA14" s="16"/>
      <c r="AB14" s="14"/>
      <c r="AC14" s="16"/>
      <c r="AD14" s="14"/>
      <c r="AE14" s="16"/>
      <c r="AF14" s="32">
        <f t="shared" si="2"/>
        <v>28</v>
      </c>
      <c r="AG14" s="28">
        <f t="shared" si="3"/>
        <v>184</v>
      </c>
      <c r="AH14" s="16">
        <v>12</v>
      </c>
      <c r="AI14" s="5">
        <f t="shared" si="4"/>
        <v>16.727272727272727</v>
      </c>
      <c r="AJ14" s="5">
        <f t="shared" si="5"/>
        <v>6.5714285714285712</v>
      </c>
      <c r="AK14">
        <f t="shared" si="8"/>
        <v>1</v>
      </c>
      <c r="AL14" s="6">
        <f t="shared" si="9"/>
        <v>0.75543478260869568</v>
      </c>
      <c r="AM14">
        <f t="shared" si="10"/>
        <v>-1065</v>
      </c>
      <c r="AN14" s="6">
        <f t="shared" si="11"/>
        <v>0.14731785428342675</v>
      </c>
      <c r="AO14">
        <f t="shared" si="6"/>
        <v>-1279</v>
      </c>
      <c r="AP14" s="6">
        <f t="shared" si="7"/>
        <v>0.12576896787423103</v>
      </c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</row>
    <row r="15" spans="1:99" s="29" customFormat="1" ht="19.899999999999999" customHeight="1">
      <c r="A15" s="24">
        <v>13</v>
      </c>
      <c r="B15" s="37" t="s">
        <v>35</v>
      </c>
      <c r="C15" s="26" t="s">
        <v>13</v>
      </c>
      <c r="D15" s="26" t="s">
        <v>12</v>
      </c>
      <c r="E15" s="28">
        <f t="shared" si="0"/>
        <v>139</v>
      </c>
      <c r="F15" s="27">
        <f t="shared" si="1"/>
        <v>23</v>
      </c>
      <c r="G15" s="38">
        <v>6</v>
      </c>
      <c r="H15" s="35">
        <v>33</v>
      </c>
      <c r="I15" s="38">
        <v>5</v>
      </c>
      <c r="J15" s="35">
        <v>34</v>
      </c>
      <c r="K15" s="39">
        <v>4</v>
      </c>
      <c r="L15" s="35">
        <v>20</v>
      </c>
      <c r="M15" s="39">
        <v>3</v>
      </c>
      <c r="N15" s="35">
        <v>18</v>
      </c>
      <c r="O15" s="39">
        <v>2</v>
      </c>
      <c r="P15" s="35">
        <v>11</v>
      </c>
      <c r="Q15" s="39">
        <v>1</v>
      </c>
      <c r="R15" s="35">
        <v>8</v>
      </c>
      <c r="S15" s="39">
        <v>1</v>
      </c>
      <c r="T15" s="35">
        <v>8</v>
      </c>
      <c r="U15" s="39">
        <v>1</v>
      </c>
      <c r="V15" s="35">
        <v>7</v>
      </c>
      <c r="W15" s="39">
        <v>0</v>
      </c>
      <c r="X15" s="35"/>
      <c r="Y15" s="39"/>
      <c r="Z15" s="35"/>
      <c r="AA15" s="39"/>
      <c r="AB15" s="35"/>
      <c r="AC15" s="39"/>
      <c r="AD15" s="35"/>
      <c r="AE15" s="39"/>
      <c r="AF15" s="27">
        <f t="shared" si="2"/>
        <v>23</v>
      </c>
      <c r="AG15" s="28">
        <f t="shared" si="3"/>
        <v>139</v>
      </c>
      <c r="AH15" s="39">
        <v>13</v>
      </c>
      <c r="AI15" s="5">
        <f t="shared" si="4"/>
        <v>12.636363636363637</v>
      </c>
      <c r="AJ15" s="5">
        <f t="shared" si="5"/>
        <v>6.0434782608695654</v>
      </c>
      <c r="AK15">
        <f t="shared" si="8"/>
        <v>45</v>
      </c>
      <c r="AL15" s="6">
        <f t="shared" si="9"/>
        <v>0.53237410071942448</v>
      </c>
      <c r="AM15">
        <f t="shared" si="10"/>
        <v>-1110</v>
      </c>
      <c r="AN15" s="6">
        <f t="shared" si="11"/>
        <v>0.11128903122497999</v>
      </c>
      <c r="AO15">
        <f t="shared" si="6"/>
        <v>-1324</v>
      </c>
      <c r="AP15" s="6">
        <f t="shared" si="7"/>
        <v>9.5010252904989753E-2</v>
      </c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</row>
    <row r="16" spans="1:99" ht="19.899999999999999" customHeight="1">
      <c r="A16" s="15">
        <v>14</v>
      </c>
      <c r="B16" s="30" t="s">
        <v>36</v>
      </c>
      <c r="C16" s="31" t="s">
        <v>13</v>
      </c>
      <c r="D16" s="31" t="s">
        <v>12</v>
      </c>
      <c r="E16" s="28">
        <f t="shared" si="0"/>
        <v>74</v>
      </c>
      <c r="F16" s="32">
        <f t="shared" si="1"/>
        <v>16</v>
      </c>
      <c r="G16" s="32">
        <v>6</v>
      </c>
      <c r="H16" s="14">
        <v>41</v>
      </c>
      <c r="I16" s="32">
        <v>6</v>
      </c>
      <c r="J16" s="14">
        <v>27</v>
      </c>
      <c r="K16" s="16">
        <v>4</v>
      </c>
      <c r="L16" s="14">
        <v>6</v>
      </c>
      <c r="M16" s="16">
        <v>0</v>
      </c>
      <c r="N16" s="14"/>
      <c r="O16" s="16"/>
      <c r="P16" s="14"/>
      <c r="Q16" s="16"/>
      <c r="R16" s="14"/>
      <c r="S16" s="16"/>
      <c r="T16" s="14"/>
      <c r="U16" s="16"/>
      <c r="V16" s="14"/>
      <c r="W16" s="16"/>
      <c r="X16" s="14"/>
      <c r="Y16" s="16"/>
      <c r="Z16" s="14"/>
      <c r="AA16" s="16"/>
      <c r="AB16" s="14"/>
      <c r="AC16" s="16"/>
      <c r="AD16" s="14"/>
      <c r="AE16" s="16"/>
      <c r="AF16" s="32">
        <f t="shared" si="2"/>
        <v>16</v>
      </c>
      <c r="AG16" s="28">
        <f t="shared" si="3"/>
        <v>74</v>
      </c>
      <c r="AH16" s="16">
        <v>14</v>
      </c>
      <c r="AI16" s="5">
        <f t="shared" si="4"/>
        <v>6.7272727272727275</v>
      </c>
      <c r="AJ16" s="5">
        <f t="shared" si="5"/>
        <v>4.625</v>
      </c>
      <c r="AK16">
        <f t="shared" si="8"/>
        <v>65</v>
      </c>
      <c r="AL16" s="6">
        <f t="shared" si="9"/>
        <v>0.67567567567567566</v>
      </c>
      <c r="AM16">
        <f t="shared" si="10"/>
        <v>-1175</v>
      </c>
      <c r="AN16" s="6">
        <f t="shared" si="11"/>
        <v>5.9247397918334666E-2</v>
      </c>
      <c r="AO16">
        <f t="shared" si="6"/>
        <v>-1389</v>
      </c>
      <c r="AP16" s="6">
        <f t="shared" si="7"/>
        <v>5.0580997949419004E-2</v>
      </c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</row>
    <row r="17" spans="1:99" s="29" customFormat="1" ht="19.899999999999999" customHeight="1">
      <c r="A17" s="24">
        <v>15</v>
      </c>
      <c r="B17" s="37" t="s">
        <v>37</v>
      </c>
      <c r="C17" s="26" t="s">
        <v>18</v>
      </c>
      <c r="D17" s="26" t="s">
        <v>38</v>
      </c>
      <c r="E17" s="28">
        <f t="shared" si="0"/>
        <v>50</v>
      </c>
      <c r="F17" s="27">
        <f t="shared" si="1"/>
        <v>14</v>
      </c>
      <c r="G17" s="38">
        <v>6</v>
      </c>
      <c r="H17" s="35">
        <v>24</v>
      </c>
      <c r="I17" s="38">
        <v>5</v>
      </c>
      <c r="J17" s="35">
        <v>9</v>
      </c>
      <c r="K17" s="39">
        <v>1</v>
      </c>
      <c r="L17" s="35">
        <v>4</v>
      </c>
      <c r="M17" s="39">
        <v>1</v>
      </c>
      <c r="N17" s="35">
        <v>8</v>
      </c>
      <c r="O17" s="39">
        <v>1</v>
      </c>
      <c r="P17" s="35">
        <v>5</v>
      </c>
      <c r="Q17" s="39">
        <v>0</v>
      </c>
      <c r="R17" s="35"/>
      <c r="S17" s="39"/>
      <c r="T17" s="35"/>
      <c r="U17" s="39"/>
      <c r="V17" s="35"/>
      <c r="W17" s="39"/>
      <c r="X17" s="35"/>
      <c r="Y17" s="39"/>
      <c r="Z17" s="35"/>
      <c r="AA17" s="39"/>
      <c r="AB17" s="35"/>
      <c r="AC17" s="39"/>
      <c r="AD17" s="35"/>
      <c r="AE17" s="39"/>
      <c r="AF17" s="27">
        <f>G17+I17+K17+M17+O17+Q17+S17+U17+W17+Y17+AA17+AC17+AE17</f>
        <v>14</v>
      </c>
      <c r="AG17" s="28">
        <f t="shared" si="3"/>
        <v>50</v>
      </c>
      <c r="AH17" s="39">
        <v>15</v>
      </c>
      <c r="AI17" s="5">
        <f t="shared" si="4"/>
        <v>4.5454545454545459</v>
      </c>
      <c r="AJ17" s="5">
        <f t="shared" si="5"/>
        <v>3.5714285714285716</v>
      </c>
      <c r="AK17">
        <f t="shared" si="8"/>
        <v>24</v>
      </c>
      <c r="AL17" s="6">
        <f t="shared" si="9"/>
        <v>0.2</v>
      </c>
      <c r="AM17">
        <f t="shared" si="10"/>
        <v>-1199</v>
      </c>
      <c r="AN17" s="6">
        <f t="shared" si="11"/>
        <v>4.0032025620496396E-2</v>
      </c>
      <c r="AO17">
        <f t="shared" si="6"/>
        <v>-1413</v>
      </c>
      <c r="AP17" s="6">
        <f t="shared" si="7"/>
        <v>3.4176349965823652E-2</v>
      </c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</row>
    <row r="18" spans="1:99" ht="19.899999999999999" customHeight="1">
      <c r="A18" s="15">
        <v>16</v>
      </c>
      <c r="B18" s="33" t="s">
        <v>39</v>
      </c>
      <c r="C18" s="31" t="s">
        <v>13</v>
      </c>
      <c r="D18" s="31" t="s">
        <v>12</v>
      </c>
      <c r="E18" s="28">
        <f t="shared" si="0"/>
        <v>10</v>
      </c>
      <c r="F18" s="32">
        <f t="shared" si="1"/>
        <v>9</v>
      </c>
      <c r="G18" s="34">
        <v>6</v>
      </c>
      <c r="H18" s="35">
        <v>10</v>
      </c>
      <c r="I18" s="34">
        <v>3</v>
      </c>
      <c r="J18" s="35">
        <v>0</v>
      </c>
      <c r="K18" s="36">
        <v>0</v>
      </c>
      <c r="L18" s="35"/>
      <c r="M18" s="36"/>
      <c r="N18" s="35"/>
      <c r="O18" s="36"/>
      <c r="P18" s="35"/>
      <c r="Q18" s="36"/>
      <c r="R18" s="35"/>
      <c r="S18" s="36"/>
      <c r="T18" s="35"/>
      <c r="U18" s="36"/>
      <c r="V18" s="35"/>
      <c r="W18" s="36"/>
      <c r="X18" s="35"/>
      <c r="Y18" s="36"/>
      <c r="Z18" s="35"/>
      <c r="AA18" s="36"/>
      <c r="AB18" s="35"/>
      <c r="AC18" s="36"/>
      <c r="AD18" s="35"/>
      <c r="AE18" s="36"/>
      <c r="AF18" s="32">
        <f t="shared" ref="AF18:AF20" si="12">G18+I18+K18+M18+O18+Q18+S18+U18+W18+Y18+AA18+AC18+AE18</f>
        <v>9</v>
      </c>
      <c r="AG18" s="28">
        <f t="shared" si="3"/>
        <v>10</v>
      </c>
      <c r="AH18" s="36">
        <v>16</v>
      </c>
      <c r="AI18" s="5">
        <f t="shared" si="4"/>
        <v>0.90909090909090906</v>
      </c>
      <c r="AJ18" s="5">
        <f t="shared" si="5"/>
        <v>1.1111111111111112</v>
      </c>
      <c r="AK18">
        <f t="shared" si="8"/>
        <v>40</v>
      </c>
      <c r="AL18" s="6">
        <f t="shared" si="9"/>
        <v>0.6</v>
      </c>
      <c r="AM18">
        <f t="shared" si="10"/>
        <v>-1239</v>
      </c>
      <c r="AN18" s="6">
        <f t="shared" si="11"/>
        <v>8.0064051240992789E-3</v>
      </c>
      <c r="AO18">
        <f t="shared" si="6"/>
        <v>-1453</v>
      </c>
      <c r="AP18" s="6">
        <f t="shared" si="7"/>
        <v>6.8352699931647299E-3</v>
      </c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</row>
    <row r="19" spans="1:99" s="29" customFormat="1" ht="19.899999999999999" customHeight="1">
      <c r="A19" s="24">
        <v>17</v>
      </c>
      <c r="B19" s="37" t="s">
        <v>40</v>
      </c>
      <c r="C19" s="26" t="s">
        <v>13</v>
      </c>
      <c r="D19" s="26" t="s">
        <v>12</v>
      </c>
      <c r="E19" s="28">
        <f t="shared" si="0"/>
        <v>6</v>
      </c>
      <c r="F19" s="27">
        <f t="shared" si="1"/>
        <v>8</v>
      </c>
      <c r="G19" s="38">
        <v>6</v>
      </c>
      <c r="H19" s="35">
        <v>6</v>
      </c>
      <c r="I19" s="38">
        <v>2</v>
      </c>
      <c r="J19" s="35">
        <v>0</v>
      </c>
      <c r="K19" s="39">
        <v>0</v>
      </c>
      <c r="L19" s="35"/>
      <c r="M19" s="39"/>
      <c r="N19" s="35"/>
      <c r="O19" s="39"/>
      <c r="P19" s="35"/>
      <c r="Q19" s="39"/>
      <c r="R19" s="35"/>
      <c r="S19" s="39"/>
      <c r="T19" s="35"/>
      <c r="U19" s="39"/>
      <c r="V19" s="35"/>
      <c r="W19" s="39"/>
      <c r="X19" s="35"/>
      <c r="Y19" s="39"/>
      <c r="Z19" s="35"/>
      <c r="AA19" s="39"/>
      <c r="AB19" s="35"/>
      <c r="AC19" s="39"/>
      <c r="AD19" s="35"/>
      <c r="AE19" s="39"/>
      <c r="AF19" s="27">
        <f t="shared" si="12"/>
        <v>8</v>
      </c>
      <c r="AG19" s="28">
        <f t="shared" si="3"/>
        <v>6</v>
      </c>
      <c r="AH19" s="39">
        <v>17</v>
      </c>
      <c r="AI19" s="5">
        <f t="shared" si="4"/>
        <v>0.54545454545454541</v>
      </c>
      <c r="AJ19" s="5">
        <f t="shared" si="5"/>
        <v>0.75</v>
      </c>
      <c r="AK19">
        <f t="shared" si="8"/>
        <v>4</v>
      </c>
      <c r="AL19" s="6">
        <f t="shared" si="9"/>
        <v>0.5</v>
      </c>
      <c r="AM19">
        <f t="shared" si="10"/>
        <v>-1243</v>
      </c>
      <c r="AN19" s="6">
        <f t="shared" si="11"/>
        <v>4.8038430744595673E-3</v>
      </c>
      <c r="AO19">
        <f t="shared" si="6"/>
        <v>-1457</v>
      </c>
      <c r="AP19" s="6">
        <f t="shared" si="7"/>
        <v>4.1011619958988381E-3</v>
      </c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</row>
    <row r="20" spans="1:99" ht="19.899999999999999" customHeight="1">
      <c r="A20" s="15">
        <v>18</v>
      </c>
      <c r="B20" s="30" t="s">
        <v>41</v>
      </c>
      <c r="C20" s="31" t="s">
        <v>18</v>
      </c>
      <c r="D20" s="31" t="s">
        <v>34</v>
      </c>
      <c r="E20" s="28">
        <f t="shared" si="0"/>
        <v>3</v>
      </c>
      <c r="F20" s="32">
        <f t="shared" si="1"/>
        <v>7</v>
      </c>
      <c r="G20" s="32">
        <v>6</v>
      </c>
      <c r="H20" s="14">
        <v>3</v>
      </c>
      <c r="I20" s="32">
        <v>1</v>
      </c>
      <c r="J20" s="14">
        <v>0</v>
      </c>
      <c r="K20" s="16">
        <v>0</v>
      </c>
      <c r="L20" s="14"/>
      <c r="M20" s="16"/>
      <c r="N20" s="14"/>
      <c r="O20" s="16"/>
      <c r="P20" s="14"/>
      <c r="Q20" s="16"/>
      <c r="R20" s="14"/>
      <c r="S20" s="16"/>
      <c r="T20" s="14"/>
      <c r="U20" s="16"/>
      <c r="V20" s="14"/>
      <c r="W20" s="16"/>
      <c r="X20" s="14"/>
      <c r="Y20" s="16"/>
      <c r="Z20" s="14"/>
      <c r="AA20" s="16"/>
      <c r="AB20" s="14"/>
      <c r="AC20" s="16"/>
      <c r="AD20" s="14"/>
      <c r="AE20" s="16"/>
      <c r="AF20" s="32">
        <f t="shared" si="12"/>
        <v>7</v>
      </c>
      <c r="AG20" s="28">
        <f t="shared" si="3"/>
        <v>3</v>
      </c>
      <c r="AH20" s="16">
        <v>18</v>
      </c>
      <c r="AI20" s="5">
        <f t="shared" si="4"/>
        <v>0.27272727272727271</v>
      </c>
      <c r="AJ20" s="5">
        <f t="shared" si="5"/>
        <v>0.42857142857142855</v>
      </c>
      <c r="AK20">
        <f t="shared" si="8"/>
        <v>3</v>
      </c>
      <c r="AL20" s="6">
        <f t="shared" si="9"/>
        <v>0</v>
      </c>
      <c r="AM20">
        <f t="shared" si="10"/>
        <v>-1246</v>
      </c>
      <c r="AN20" s="6">
        <f t="shared" si="11"/>
        <v>2.4019215372297837E-3</v>
      </c>
      <c r="AO20">
        <f t="shared" si="6"/>
        <v>-1460</v>
      </c>
      <c r="AP20" s="6">
        <f t="shared" si="7"/>
        <v>2.050580997949419E-3</v>
      </c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</row>
    <row r="21" spans="1:99" ht="19.899999999999999" customHeight="1"/>
    <row r="22" spans="1:99" ht="19.899999999999999" customHeight="1">
      <c r="B22" s="21" t="s">
        <v>42</v>
      </c>
    </row>
    <row r="23" spans="1:99" ht="19.899999999999999" customHeight="1">
      <c r="B23" s="21" t="s">
        <v>43</v>
      </c>
    </row>
    <row r="24" spans="1:99" ht="19.899999999999999" customHeight="1">
      <c r="B24" s="21" t="s">
        <v>44</v>
      </c>
    </row>
    <row r="25" spans="1:99" ht="19.899999999999999" customHeight="1">
      <c r="B25" s="21" t="s">
        <v>45</v>
      </c>
    </row>
    <row r="26" spans="1:99" ht="19.899999999999999" customHeight="1">
      <c r="B26" s="21" t="s">
        <v>46</v>
      </c>
    </row>
    <row r="27" spans="1:99" ht="19.899999999999999" customHeight="1">
      <c r="B27" s="21" t="s">
        <v>47</v>
      </c>
    </row>
    <row r="28" spans="1:99" ht="19.899999999999999" customHeight="1">
      <c r="B28" s="40" t="s">
        <v>48</v>
      </c>
      <c r="C28" s="40"/>
      <c r="D28" s="40"/>
      <c r="E28" s="40"/>
      <c r="F28" s="40"/>
    </row>
    <row r="29" spans="1:99" ht="19.899999999999999" customHeight="1">
      <c r="B29" s="40"/>
      <c r="C29" s="40"/>
      <c r="D29" s="40"/>
      <c r="E29" s="40"/>
      <c r="F29" s="40"/>
    </row>
    <row r="30" spans="1:99" ht="15">
      <c r="F30"/>
      <c r="G30" s="7">
        <v>1</v>
      </c>
      <c r="H30" s="7">
        <v>2</v>
      </c>
      <c r="I30" s="7">
        <v>3</v>
      </c>
      <c r="J30" s="7">
        <v>4</v>
      </c>
      <c r="K30" s="7">
        <v>5</v>
      </c>
      <c r="L30" s="7">
        <v>6</v>
      </c>
      <c r="M30" s="7">
        <v>7</v>
      </c>
      <c r="N30" s="7">
        <v>8</v>
      </c>
      <c r="O30" s="7">
        <v>9</v>
      </c>
      <c r="P30" s="7">
        <v>10</v>
      </c>
      <c r="Q30" s="7">
        <v>11</v>
      </c>
      <c r="R30" s="7"/>
      <c r="S30" s="7"/>
    </row>
    <row r="31" spans="1:99" ht="15">
      <c r="F31"/>
      <c r="G31" s="7">
        <f>SUM($H3:H3)</f>
        <v>53</v>
      </c>
      <c r="H31" s="7">
        <f>SUM($H3+J3)</f>
        <v>112</v>
      </c>
      <c r="I31" s="7">
        <f>SUM($H3+J3+L3)</f>
        <v>169</v>
      </c>
      <c r="J31" s="7">
        <f>SUM($H3+J3+L3)+N3</f>
        <v>310</v>
      </c>
      <c r="K31" s="7">
        <f>SUM($H3+J3+L3)+N3+P3</f>
        <v>442</v>
      </c>
      <c r="L31" s="7">
        <f>SUM($H3+J3+L3)+N3+P3+R3</f>
        <v>591</v>
      </c>
      <c r="M31" s="7">
        <f>SUM($H3+J3+L3)+N3+P3+R3+T3</f>
        <v>761</v>
      </c>
      <c r="N31" s="7">
        <f>SUM($H3+J3+L3)+N3+P3+R3+T3+V3</f>
        <v>954</v>
      </c>
      <c r="O31" s="7">
        <f>SUM($H3+J3+L3)+N3+P3+R3+T3+V3+X3</f>
        <v>1127</v>
      </c>
      <c r="P31" s="7">
        <f>SUM($H3+J3+L3)+N3+P3+R3+T3+V3+X3+Z3</f>
        <v>1230</v>
      </c>
      <c r="Q31" s="7">
        <f>SUM($H3+J3+L3)+N3+P3+R3+T3+V3+X3+Z3+AB3</f>
        <v>1249</v>
      </c>
      <c r="R31" s="7"/>
      <c r="S31" s="7"/>
    </row>
    <row r="32" spans="1:99" ht="15">
      <c r="F32"/>
      <c r="G32" s="7">
        <f>SUM($H4:H4)</f>
        <v>41</v>
      </c>
      <c r="H32" s="7">
        <f t="shared" ref="H32:H48" si="13">SUM($H4+J4)</f>
        <v>86</v>
      </c>
      <c r="I32" s="7">
        <f t="shared" ref="I32:I48" si="14">SUM($H4+J4+L4)</f>
        <v>148</v>
      </c>
      <c r="J32" s="7">
        <f t="shared" ref="J32:J48" si="15">SUM($H4+J4+L4)+N4</f>
        <v>215</v>
      </c>
      <c r="K32" s="7">
        <f t="shared" ref="K32:K48" si="16">SUM($H4+J4+L4)+N4+P4</f>
        <v>274</v>
      </c>
      <c r="L32" s="7">
        <f t="shared" ref="L32:L48" si="17">SUM($H4+J4+L4)+N4+P4+R4</f>
        <v>337</v>
      </c>
      <c r="M32" s="7">
        <f t="shared" ref="M32:M48" si="18">SUM($H4+J4+L4)+N4+P4+R4+T4</f>
        <v>394</v>
      </c>
      <c r="N32" s="7">
        <f t="shared" ref="N32:N48" si="19">SUM($H4+J4+L4)+N4+P4+R4+T4+V4</f>
        <v>418</v>
      </c>
      <c r="O32" s="7">
        <f t="shared" ref="O32:O48" si="20">SUM($H4+J4+L4)+N4+P4+R4+T4+V4+X4</f>
        <v>418</v>
      </c>
      <c r="P32" s="7">
        <f t="shared" ref="P32:P48" si="21">SUM($H4+J4+L4)+N4+P4+R4+T4+V4+X4+Z4</f>
        <v>418</v>
      </c>
      <c r="Q32" s="7">
        <f t="shared" ref="Q32:Q48" si="22">SUM($H4+J4+L4)+N4+P4+R4+T4+V4+X4+Z4+AB4</f>
        <v>418</v>
      </c>
      <c r="R32" s="7"/>
      <c r="S32" s="7"/>
    </row>
    <row r="33" spans="2:19" ht="15">
      <c r="F33"/>
      <c r="G33" s="7">
        <f>SUM($H5:H5)</f>
        <v>46</v>
      </c>
      <c r="H33" s="7">
        <f t="shared" si="13"/>
        <v>91</v>
      </c>
      <c r="I33" s="7">
        <f t="shared" si="14"/>
        <v>147</v>
      </c>
      <c r="J33" s="7">
        <f t="shared" si="15"/>
        <v>216</v>
      </c>
      <c r="K33" s="7">
        <f t="shared" si="16"/>
        <v>279</v>
      </c>
      <c r="L33" s="7">
        <f t="shared" si="17"/>
        <v>332</v>
      </c>
      <c r="M33" s="7">
        <f t="shared" si="18"/>
        <v>376</v>
      </c>
      <c r="N33" s="7">
        <f t="shared" si="19"/>
        <v>401</v>
      </c>
      <c r="O33" s="7">
        <f t="shared" si="20"/>
        <v>410</v>
      </c>
      <c r="P33" s="7">
        <f t="shared" si="21"/>
        <v>410</v>
      </c>
      <c r="Q33" s="7">
        <f t="shared" si="22"/>
        <v>410</v>
      </c>
      <c r="R33" s="7"/>
      <c r="S33" s="7"/>
    </row>
    <row r="34" spans="2:19" ht="15">
      <c r="F34"/>
      <c r="G34" s="7">
        <f>SUM($H6:H6)</f>
        <v>48</v>
      </c>
      <c r="H34" s="7">
        <f t="shared" si="13"/>
        <v>90</v>
      </c>
      <c r="I34" s="7">
        <f t="shared" si="14"/>
        <v>147</v>
      </c>
      <c r="J34" s="7">
        <f t="shared" si="15"/>
        <v>209</v>
      </c>
      <c r="K34" s="7">
        <f t="shared" si="16"/>
        <v>271</v>
      </c>
      <c r="L34" s="7">
        <f t="shared" si="17"/>
        <v>319</v>
      </c>
      <c r="M34" s="7">
        <f t="shared" si="18"/>
        <v>358</v>
      </c>
      <c r="N34" s="7">
        <f t="shared" si="19"/>
        <v>376</v>
      </c>
      <c r="O34" s="7">
        <f t="shared" si="20"/>
        <v>376</v>
      </c>
      <c r="P34" s="7">
        <f t="shared" si="21"/>
        <v>376</v>
      </c>
      <c r="Q34" s="7">
        <f t="shared" si="22"/>
        <v>376</v>
      </c>
      <c r="R34" s="7"/>
      <c r="S34" s="7"/>
    </row>
    <row r="35" spans="2:19" ht="15">
      <c r="B35" s="40"/>
      <c r="C35" s="40"/>
      <c r="D35" s="40"/>
      <c r="E35" s="40"/>
      <c r="F35"/>
      <c r="G35" s="7">
        <f>SUM($H7:H7)</f>
        <v>43</v>
      </c>
      <c r="H35" s="7">
        <f t="shared" si="13"/>
        <v>88</v>
      </c>
      <c r="I35" s="7">
        <f t="shared" si="14"/>
        <v>133</v>
      </c>
      <c r="J35" s="7">
        <f t="shared" si="15"/>
        <v>178</v>
      </c>
      <c r="K35" s="7">
        <f t="shared" si="16"/>
        <v>220</v>
      </c>
      <c r="L35" s="7">
        <f t="shared" si="17"/>
        <v>260</v>
      </c>
      <c r="M35" s="7">
        <f t="shared" si="18"/>
        <v>301</v>
      </c>
      <c r="N35" s="7">
        <f t="shared" si="19"/>
        <v>342</v>
      </c>
      <c r="O35" s="7">
        <f t="shared" si="20"/>
        <v>358</v>
      </c>
      <c r="P35" s="7">
        <f t="shared" si="21"/>
        <v>358</v>
      </c>
      <c r="Q35" s="7">
        <f t="shared" si="22"/>
        <v>358</v>
      </c>
      <c r="R35" s="7"/>
      <c r="S35" s="7"/>
    </row>
    <row r="36" spans="2:19" ht="15">
      <c r="B36" s="40"/>
      <c r="C36" s="40"/>
      <c r="D36" s="40"/>
      <c r="E36" s="40"/>
      <c r="F36"/>
      <c r="G36" s="7">
        <f>SUM($H8:H8)</f>
        <v>40</v>
      </c>
      <c r="H36" s="7">
        <f t="shared" si="13"/>
        <v>82</v>
      </c>
      <c r="I36" s="7">
        <f t="shared" si="14"/>
        <v>136</v>
      </c>
      <c r="J36" s="7">
        <f t="shared" si="15"/>
        <v>189</v>
      </c>
      <c r="K36" s="7">
        <f t="shared" si="16"/>
        <v>238</v>
      </c>
      <c r="L36" s="7">
        <f t="shared" si="17"/>
        <v>279</v>
      </c>
      <c r="M36" s="7">
        <f t="shared" si="18"/>
        <v>310</v>
      </c>
      <c r="N36" s="7">
        <f t="shared" si="19"/>
        <v>319</v>
      </c>
      <c r="O36" s="7">
        <f t="shared" si="20"/>
        <v>319</v>
      </c>
      <c r="P36" s="7">
        <f t="shared" si="21"/>
        <v>319</v>
      </c>
      <c r="Q36" s="7">
        <f t="shared" si="22"/>
        <v>319</v>
      </c>
      <c r="R36" s="7"/>
      <c r="S36" s="7"/>
    </row>
    <row r="37" spans="2:19" ht="15">
      <c r="B37" s="40"/>
      <c r="C37" s="40"/>
      <c r="D37" s="40"/>
      <c r="E37" s="40"/>
      <c r="F37"/>
      <c r="G37" s="7">
        <f>SUM($H9:H9)</f>
        <v>48</v>
      </c>
      <c r="H37" s="7">
        <f t="shared" si="13"/>
        <v>94</v>
      </c>
      <c r="I37" s="7">
        <f t="shared" si="14"/>
        <v>132</v>
      </c>
      <c r="J37" s="7">
        <f t="shared" si="15"/>
        <v>168</v>
      </c>
      <c r="K37" s="7">
        <f t="shared" si="16"/>
        <v>208</v>
      </c>
      <c r="L37" s="7">
        <f t="shared" si="17"/>
        <v>243</v>
      </c>
      <c r="M37" s="7">
        <f t="shared" si="18"/>
        <v>261</v>
      </c>
      <c r="N37" s="7">
        <f t="shared" si="19"/>
        <v>261</v>
      </c>
      <c r="O37" s="7">
        <f t="shared" si="20"/>
        <v>261</v>
      </c>
      <c r="P37" s="7">
        <f t="shared" si="21"/>
        <v>261</v>
      </c>
      <c r="Q37" s="7">
        <f t="shared" si="22"/>
        <v>261</v>
      </c>
      <c r="R37" s="7"/>
      <c r="S37" s="7"/>
    </row>
    <row r="38" spans="2:19" ht="15">
      <c r="B38" s="40"/>
      <c r="C38" s="40"/>
      <c r="D38" s="40"/>
      <c r="E38" s="40"/>
      <c r="F38"/>
      <c r="G38" s="7">
        <f>SUM($H10:H10)</f>
        <v>42</v>
      </c>
      <c r="H38" s="7">
        <f t="shared" si="13"/>
        <v>85</v>
      </c>
      <c r="I38" s="7">
        <f t="shared" si="14"/>
        <v>132</v>
      </c>
      <c r="J38" s="7">
        <f t="shared" si="15"/>
        <v>178</v>
      </c>
      <c r="K38" s="7">
        <f t="shared" si="16"/>
        <v>213</v>
      </c>
      <c r="L38" s="7">
        <f t="shared" si="17"/>
        <v>250</v>
      </c>
      <c r="M38" s="7">
        <f t="shared" si="18"/>
        <v>250</v>
      </c>
      <c r="N38" s="7">
        <f t="shared" si="19"/>
        <v>250</v>
      </c>
      <c r="O38" s="7">
        <f t="shared" si="20"/>
        <v>250</v>
      </c>
      <c r="P38" s="7">
        <f t="shared" si="21"/>
        <v>250</v>
      </c>
      <c r="Q38" s="7">
        <f t="shared" si="22"/>
        <v>250</v>
      </c>
      <c r="R38" s="7"/>
      <c r="S38" s="7"/>
    </row>
    <row r="39" spans="2:19" ht="15">
      <c r="F39"/>
      <c r="G39" s="7">
        <f>SUM($H11:H11)</f>
        <v>32</v>
      </c>
      <c r="H39" s="7">
        <f t="shared" si="13"/>
        <v>67</v>
      </c>
      <c r="I39" s="7">
        <f t="shared" si="14"/>
        <v>114</v>
      </c>
      <c r="J39" s="7">
        <f t="shared" si="15"/>
        <v>149</v>
      </c>
      <c r="K39" s="7">
        <f t="shared" si="16"/>
        <v>177</v>
      </c>
      <c r="L39" s="7">
        <f t="shared" si="17"/>
        <v>206</v>
      </c>
      <c r="M39" s="7">
        <f t="shared" si="18"/>
        <v>231</v>
      </c>
      <c r="N39" s="7">
        <f t="shared" si="19"/>
        <v>246</v>
      </c>
      <c r="O39" s="7">
        <f t="shared" si="20"/>
        <v>246</v>
      </c>
      <c r="P39" s="7">
        <f t="shared" si="21"/>
        <v>246</v>
      </c>
      <c r="Q39" s="7">
        <f t="shared" si="22"/>
        <v>246</v>
      </c>
      <c r="R39" s="7"/>
      <c r="S39" s="7"/>
    </row>
    <row r="40" spans="2:19" ht="15">
      <c r="B40" s="40"/>
      <c r="C40" s="40"/>
      <c r="D40" s="40"/>
      <c r="E40" s="40"/>
      <c r="F40"/>
      <c r="G40" s="7">
        <f>SUM($H12:H12)</f>
        <v>29</v>
      </c>
      <c r="H40" s="7">
        <f t="shared" si="13"/>
        <v>72</v>
      </c>
      <c r="I40" s="7">
        <f t="shared" si="14"/>
        <v>121</v>
      </c>
      <c r="J40" s="7">
        <f t="shared" si="15"/>
        <v>159</v>
      </c>
      <c r="K40" s="7">
        <f t="shared" si="16"/>
        <v>192</v>
      </c>
      <c r="L40" s="7">
        <f t="shared" si="17"/>
        <v>218</v>
      </c>
      <c r="M40" s="7">
        <f t="shared" si="18"/>
        <v>223</v>
      </c>
      <c r="N40" s="7">
        <f t="shared" si="19"/>
        <v>223</v>
      </c>
      <c r="O40" s="7">
        <f t="shared" si="20"/>
        <v>223</v>
      </c>
      <c r="P40" s="7">
        <f t="shared" si="21"/>
        <v>223</v>
      </c>
      <c r="Q40" s="7">
        <f t="shared" si="22"/>
        <v>223</v>
      </c>
      <c r="R40" s="7"/>
      <c r="S40" s="7"/>
    </row>
    <row r="41" spans="2:19" ht="15">
      <c r="B41" s="40"/>
      <c r="C41" s="40"/>
      <c r="D41" s="40"/>
      <c r="E41" s="40"/>
      <c r="F41"/>
      <c r="G41" s="7">
        <f>SUM($H13:H13)</f>
        <v>29</v>
      </c>
      <c r="H41" s="7">
        <f t="shared" si="13"/>
        <v>65</v>
      </c>
      <c r="I41" s="7">
        <f t="shared" si="14"/>
        <v>105</v>
      </c>
      <c r="J41" s="7">
        <f t="shared" si="15"/>
        <v>139</v>
      </c>
      <c r="K41" s="7">
        <f t="shared" si="16"/>
        <v>171</v>
      </c>
      <c r="L41" s="7">
        <f t="shared" si="17"/>
        <v>185</v>
      </c>
      <c r="M41" s="7">
        <f t="shared" si="18"/>
        <v>185</v>
      </c>
      <c r="N41" s="7">
        <f t="shared" si="19"/>
        <v>185</v>
      </c>
      <c r="O41" s="7">
        <f t="shared" si="20"/>
        <v>185</v>
      </c>
      <c r="P41" s="7">
        <f t="shared" si="21"/>
        <v>185</v>
      </c>
      <c r="Q41" s="7">
        <f t="shared" si="22"/>
        <v>185</v>
      </c>
      <c r="R41" s="7"/>
      <c r="S41" s="7"/>
    </row>
    <row r="42" spans="2:19" ht="15">
      <c r="F42"/>
      <c r="G42" s="7">
        <f>SUM($H14:H14)</f>
        <v>39</v>
      </c>
      <c r="H42" s="7">
        <f t="shared" si="13"/>
        <v>65</v>
      </c>
      <c r="I42" s="7">
        <f t="shared" si="14"/>
        <v>96</v>
      </c>
      <c r="J42" s="7">
        <f t="shared" si="15"/>
        <v>121</v>
      </c>
      <c r="K42" s="7">
        <f t="shared" si="16"/>
        <v>143</v>
      </c>
      <c r="L42" s="7">
        <f t="shared" si="17"/>
        <v>161</v>
      </c>
      <c r="M42" s="7">
        <f t="shared" si="18"/>
        <v>176</v>
      </c>
      <c r="N42" s="7">
        <f t="shared" si="19"/>
        <v>184</v>
      </c>
      <c r="O42" s="7">
        <f t="shared" si="20"/>
        <v>184</v>
      </c>
      <c r="P42" s="7">
        <f t="shared" si="21"/>
        <v>184</v>
      </c>
      <c r="Q42" s="7">
        <f t="shared" si="22"/>
        <v>184</v>
      </c>
      <c r="R42" s="7"/>
      <c r="S42" s="7"/>
    </row>
    <row r="43" spans="2:19" ht="15">
      <c r="F43"/>
      <c r="G43" s="7">
        <f>SUM($H15:H15)</f>
        <v>33</v>
      </c>
      <c r="H43" s="7">
        <f t="shared" si="13"/>
        <v>67</v>
      </c>
      <c r="I43" s="7">
        <f t="shared" si="14"/>
        <v>87</v>
      </c>
      <c r="J43" s="7">
        <f t="shared" si="15"/>
        <v>105</v>
      </c>
      <c r="K43" s="7">
        <f t="shared" si="16"/>
        <v>116</v>
      </c>
      <c r="L43" s="7">
        <f t="shared" si="17"/>
        <v>124</v>
      </c>
      <c r="M43" s="7">
        <f t="shared" si="18"/>
        <v>132</v>
      </c>
      <c r="N43" s="7">
        <f t="shared" si="19"/>
        <v>139</v>
      </c>
      <c r="O43" s="7">
        <f t="shared" si="20"/>
        <v>139</v>
      </c>
      <c r="P43" s="7">
        <f t="shared" si="21"/>
        <v>139</v>
      </c>
      <c r="Q43" s="7">
        <f t="shared" si="22"/>
        <v>139</v>
      </c>
      <c r="R43" s="7"/>
      <c r="S43" s="7"/>
    </row>
    <row r="44" spans="2:19" ht="15">
      <c r="F44"/>
      <c r="G44" s="7">
        <f>SUM($H16:H16)</f>
        <v>41</v>
      </c>
      <c r="H44" s="7">
        <f t="shared" si="13"/>
        <v>68</v>
      </c>
      <c r="I44" s="7">
        <f t="shared" si="14"/>
        <v>74</v>
      </c>
      <c r="J44" s="7">
        <f t="shared" si="15"/>
        <v>74</v>
      </c>
      <c r="K44" s="7">
        <f t="shared" si="16"/>
        <v>74</v>
      </c>
      <c r="L44" s="7">
        <f t="shared" si="17"/>
        <v>74</v>
      </c>
      <c r="M44" s="7">
        <f t="shared" si="18"/>
        <v>74</v>
      </c>
      <c r="N44" s="7">
        <f t="shared" si="19"/>
        <v>74</v>
      </c>
      <c r="O44" s="7">
        <f t="shared" si="20"/>
        <v>74</v>
      </c>
      <c r="P44" s="7">
        <f t="shared" si="21"/>
        <v>74</v>
      </c>
      <c r="Q44" s="7">
        <f t="shared" si="22"/>
        <v>74</v>
      </c>
      <c r="R44" s="7"/>
      <c r="S44" s="7"/>
    </row>
    <row r="45" spans="2:19" ht="15">
      <c r="F45"/>
      <c r="G45" s="7">
        <f>SUM($H17:H17)</f>
        <v>24</v>
      </c>
      <c r="H45" s="7">
        <f t="shared" si="13"/>
        <v>33</v>
      </c>
      <c r="I45" s="7">
        <f t="shared" si="14"/>
        <v>37</v>
      </c>
      <c r="J45" s="7">
        <f t="shared" si="15"/>
        <v>45</v>
      </c>
      <c r="K45" s="7">
        <f t="shared" si="16"/>
        <v>50</v>
      </c>
      <c r="L45" s="7">
        <f t="shared" si="17"/>
        <v>50</v>
      </c>
      <c r="M45" s="7">
        <f t="shared" si="18"/>
        <v>50</v>
      </c>
      <c r="N45" s="7">
        <f t="shared" si="19"/>
        <v>50</v>
      </c>
      <c r="O45" s="7">
        <f t="shared" si="20"/>
        <v>50</v>
      </c>
      <c r="P45" s="7">
        <f t="shared" si="21"/>
        <v>50</v>
      </c>
      <c r="Q45" s="7">
        <f t="shared" si="22"/>
        <v>50</v>
      </c>
      <c r="R45" s="7"/>
      <c r="S45" s="7"/>
    </row>
    <row r="46" spans="2:19" ht="15">
      <c r="F46"/>
      <c r="G46" s="7">
        <f>SUM($H18:H18)</f>
        <v>10</v>
      </c>
      <c r="H46" s="7">
        <f t="shared" si="13"/>
        <v>10</v>
      </c>
      <c r="I46" s="7">
        <f t="shared" si="14"/>
        <v>10</v>
      </c>
      <c r="J46" s="7">
        <f t="shared" si="15"/>
        <v>10</v>
      </c>
      <c r="K46" s="7">
        <f t="shared" si="16"/>
        <v>10</v>
      </c>
      <c r="L46" s="7">
        <f t="shared" si="17"/>
        <v>10</v>
      </c>
      <c r="M46" s="7">
        <f t="shared" si="18"/>
        <v>10</v>
      </c>
      <c r="N46" s="7">
        <f t="shared" si="19"/>
        <v>10</v>
      </c>
      <c r="O46" s="7">
        <f t="shared" si="20"/>
        <v>10</v>
      </c>
      <c r="P46" s="7">
        <f t="shared" si="21"/>
        <v>10</v>
      </c>
      <c r="Q46" s="7">
        <f t="shared" si="22"/>
        <v>10</v>
      </c>
      <c r="R46" s="7"/>
      <c r="S46" s="7"/>
    </row>
    <row r="47" spans="2:19" ht="15">
      <c r="F47"/>
      <c r="G47" s="7">
        <f>SUM($H19:H19)</f>
        <v>6</v>
      </c>
      <c r="H47" s="7">
        <f t="shared" si="13"/>
        <v>6</v>
      </c>
      <c r="I47" s="7">
        <f t="shared" si="14"/>
        <v>6</v>
      </c>
      <c r="J47" s="7">
        <f t="shared" si="15"/>
        <v>6</v>
      </c>
      <c r="K47" s="7">
        <f t="shared" si="16"/>
        <v>6</v>
      </c>
      <c r="L47" s="7">
        <f t="shared" si="17"/>
        <v>6</v>
      </c>
      <c r="M47" s="7">
        <f t="shared" si="18"/>
        <v>6</v>
      </c>
      <c r="N47" s="7">
        <f t="shared" si="19"/>
        <v>6</v>
      </c>
      <c r="O47" s="7">
        <f t="shared" si="20"/>
        <v>6</v>
      </c>
      <c r="P47" s="7">
        <f t="shared" si="21"/>
        <v>6</v>
      </c>
      <c r="Q47" s="7">
        <f t="shared" si="22"/>
        <v>6</v>
      </c>
      <c r="R47" s="7"/>
      <c r="S47" s="7"/>
    </row>
    <row r="48" spans="2:19" ht="15">
      <c r="F48"/>
      <c r="G48" s="7">
        <f>SUM($H20:H20)</f>
        <v>3</v>
      </c>
      <c r="H48" s="7">
        <f t="shared" si="13"/>
        <v>3</v>
      </c>
      <c r="I48" s="7">
        <f t="shared" si="14"/>
        <v>3</v>
      </c>
      <c r="J48" s="7">
        <f t="shared" si="15"/>
        <v>3</v>
      </c>
      <c r="K48" s="7">
        <f t="shared" si="16"/>
        <v>3</v>
      </c>
      <c r="L48" s="7">
        <f t="shared" si="17"/>
        <v>3</v>
      </c>
      <c r="M48" s="7">
        <f t="shared" si="18"/>
        <v>3</v>
      </c>
      <c r="N48" s="7">
        <f t="shared" si="19"/>
        <v>3</v>
      </c>
      <c r="O48" s="7">
        <f t="shared" si="20"/>
        <v>3</v>
      </c>
      <c r="P48" s="7">
        <f t="shared" si="21"/>
        <v>3</v>
      </c>
      <c r="Q48" s="7">
        <f t="shared" si="22"/>
        <v>3</v>
      </c>
      <c r="R48" s="7"/>
      <c r="S48" s="7"/>
    </row>
    <row r="49" spans="6:19" ht="15">
      <c r="F49"/>
      <c r="G49" s="7">
        <f>MAX(G31:G48)</f>
        <v>53</v>
      </c>
      <c r="H49" s="7">
        <f t="shared" ref="H49:Q49" si="23">MAX(H31:H48)</f>
        <v>112</v>
      </c>
      <c r="I49" s="7">
        <f t="shared" si="23"/>
        <v>169</v>
      </c>
      <c r="J49" s="7">
        <f t="shared" si="23"/>
        <v>310</v>
      </c>
      <c r="K49" s="7">
        <f t="shared" si="23"/>
        <v>442</v>
      </c>
      <c r="L49" s="7">
        <f t="shared" si="23"/>
        <v>591</v>
      </c>
      <c r="M49" s="7">
        <f t="shared" si="23"/>
        <v>761</v>
      </c>
      <c r="N49" s="7">
        <f t="shared" si="23"/>
        <v>954</v>
      </c>
      <c r="O49" s="7">
        <f t="shared" si="23"/>
        <v>1127</v>
      </c>
      <c r="P49" s="7">
        <f t="shared" si="23"/>
        <v>1230</v>
      </c>
      <c r="Q49" s="7">
        <f t="shared" si="23"/>
        <v>1249</v>
      </c>
      <c r="R49" s="7"/>
      <c r="S49" s="7"/>
    </row>
    <row r="50" spans="6:19" ht="15">
      <c r="F50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</row>
    <row r="51" spans="6:19" ht="15"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6:19" ht="15">
      <c r="F52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</row>
    <row r="53" spans="6:19" ht="15"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6:19" ht="15">
      <c r="F54" s="8" t="str">
        <f>B3</f>
        <v>Paweł Kikel</v>
      </c>
      <c r="G54" s="9">
        <f>G31/G$49</f>
        <v>1</v>
      </c>
      <c r="H54" s="9">
        <f t="shared" ref="H54:Q54" si="24">H31/H$49</f>
        <v>1</v>
      </c>
      <c r="I54" s="9">
        <f t="shared" si="24"/>
        <v>1</v>
      </c>
      <c r="J54" s="9">
        <f t="shared" si="24"/>
        <v>1</v>
      </c>
      <c r="K54" s="9">
        <f t="shared" si="24"/>
        <v>1</v>
      </c>
      <c r="L54" s="9">
        <f t="shared" si="24"/>
        <v>1</v>
      </c>
      <c r="M54" s="9">
        <f t="shared" si="24"/>
        <v>1</v>
      </c>
      <c r="N54" s="9">
        <f t="shared" si="24"/>
        <v>1</v>
      </c>
      <c r="O54" s="9">
        <f t="shared" si="24"/>
        <v>1</v>
      </c>
      <c r="P54" s="9">
        <f t="shared" si="24"/>
        <v>1</v>
      </c>
      <c r="Q54" s="9">
        <f t="shared" si="24"/>
        <v>1</v>
      </c>
      <c r="R54" s="9"/>
      <c r="S54" s="9"/>
    </row>
    <row r="55" spans="6:19" ht="15">
      <c r="F55" s="8" t="str">
        <f>B4</f>
        <v>Robert "Stanley" Stańczyk</v>
      </c>
      <c r="G55" s="9">
        <f t="shared" ref="G55:Q55" si="25">G32/G$49</f>
        <v>0.77358490566037741</v>
      </c>
      <c r="H55" s="9">
        <f t="shared" si="25"/>
        <v>0.7678571428571429</v>
      </c>
      <c r="I55" s="9">
        <f t="shared" si="25"/>
        <v>0.87573964497041423</v>
      </c>
      <c r="J55" s="9">
        <f t="shared" si="25"/>
        <v>0.69354838709677424</v>
      </c>
      <c r="K55" s="9">
        <f t="shared" si="25"/>
        <v>0.61990950226244346</v>
      </c>
      <c r="L55" s="9">
        <f t="shared" si="25"/>
        <v>0.57021996615905246</v>
      </c>
      <c r="M55" s="9">
        <f t="shared" si="25"/>
        <v>0.5177398160315374</v>
      </c>
      <c r="N55" s="9">
        <f t="shared" si="25"/>
        <v>0.43815513626834379</v>
      </c>
      <c r="O55" s="9">
        <f t="shared" si="25"/>
        <v>0.37089618456078083</v>
      </c>
      <c r="P55" s="9">
        <f t="shared" si="25"/>
        <v>0.33983739837398375</v>
      </c>
      <c r="Q55" s="9">
        <f t="shared" si="25"/>
        <v>0.33466773418734985</v>
      </c>
      <c r="R55" s="9"/>
      <c r="S55" s="9"/>
    </row>
    <row r="56" spans="6:19" ht="15">
      <c r="F56" s="8" t="str">
        <f>B5</f>
        <v>Donat Grotha</v>
      </c>
      <c r="G56" s="9">
        <f t="shared" ref="G56:Q56" si="26">G33/G$49</f>
        <v>0.86792452830188682</v>
      </c>
      <c r="H56" s="9">
        <f t="shared" si="26"/>
        <v>0.8125</v>
      </c>
      <c r="I56" s="9">
        <f t="shared" si="26"/>
        <v>0.86982248520710059</v>
      </c>
      <c r="J56" s="9">
        <f t="shared" si="26"/>
        <v>0.6967741935483871</v>
      </c>
      <c r="K56" s="9">
        <f t="shared" si="26"/>
        <v>0.63122171945701355</v>
      </c>
      <c r="L56" s="9">
        <f t="shared" si="26"/>
        <v>0.56175972927241957</v>
      </c>
      <c r="M56" s="9">
        <f t="shared" si="26"/>
        <v>0.4940867279894875</v>
      </c>
      <c r="N56" s="9">
        <f t="shared" si="26"/>
        <v>0.42033542976939203</v>
      </c>
      <c r="O56" s="9">
        <f t="shared" si="26"/>
        <v>0.36379769299023956</v>
      </c>
      <c r="P56" s="9">
        <f t="shared" si="26"/>
        <v>0.33333333333333331</v>
      </c>
      <c r="Q56" s="9">
        <f t="shared" si="26"/>
        <v>0.32826261008807045</v>
      </c>
      <c r="R56" s="9"/>
      <c r="S56" s="9"/>
    </row>
    <row r="57" spans="6:19" ht="15">
      <c r="F57" s="8" t="str">
        <f>B6</f>
        <v>Robert "Gata" Piechota</v>
      </c>
      <c r="G57" s="9">
        <f t="shared" ref="G57:Q57" si="27">G34/G$49</f>
        <v>0.90566037735849059</v>
      </c>
      <c r="H57" s="9">
        <f t="shared" si="27"/>
        <v>0.8035714285714286</v>
      </c>
      <c r="I57" s="9">
        <f t="shared" si="27"/>
        <v>0.86982248520710059</v>
      </c>
      <c r="J57" s="9">
        <f t="shared" si="27"/>
        <v>0.67419354838709677</v>
      </c>
      <c r="K57" s="9">
        <f t="shared" si="27"/>
        <v>0.6131221719457014</v>
      </c>
      <c r="L57" s="9">
        <f t="shared" si="27"/>
        <v>0.53976311336717431</v>
      </c>
      <c r="M57" s="9">
        <f t="shared" si="27"/>
        <v>0.47043363994743759</v>
      </c>
      <c r="N57" s="9">
        <f t="shared" si="27"/>
        <v>0.3941299790356394</v>
      </c>
      <c r="O57" s="9">
        <f t="shared" si="27"/>
        <v>0.3336291038154392</v>
      </c>
      <c r="P57" s="9">
        <f t="shared" si="27"/>
        <v>0.30569105691056908</v>
      </c>
      <c r="Q57" s="9">
        <f t="shared" si="27"/>
        <v>0.30104083266613291</v>
      </c>
      <c r="R57" s="9"/>
      <c r="S57" s="9"/>
    </row>
    <row r="58" spans="6:19" ht="15">
      <c r="F58" s="8" t="str">
        <f>B7</f>
        <v>Kostiantyn Fedotov</v>
      </c>
      <c r="G58" s="9">
        <f t="shared" ref="G58:Q58" si="28">G35/G$49</f>
        <v>0.81132075471698117</v>
      </c>
      <c r="H58" s="9">
        <f t="shared" si="28"/>
        <v>0.7857142857142857</v>
      </c>
      <c r="I58" s="9">
        <f t="shared" si="28"/>
        <v>0.78698224852071008</v>
      </c>
      <c r="J58" s="9">
        <f t="shared" si="28"/>
        <v>0.5741935483870968</v>
      </c>
      <c r="K58" s="9">
        <f t="shared" si="28"/>
        <v>0.49773755656108598</v>
      </c>
      <c r="L58" s="9">
        <f t="shared" si="28"/>
        <v>0.43993231810490696</v>
      </c>
      <c r="M58" s="9">
        <f t="shared" si="28"/>
        <v>0.39553219448094612</v>
      </c>
      <c r="N58" s="9">
        <f t="shared" si="28"/>
        <v>0.35849056603773582</v>
      </c>
      <c r="O58" s="9">
        <f t="shared" si="28"/>
        <v>0.31765749778172137</v>
      </c>
      <c r="P58" s="9">
        <f t="shared" si="28"/>
        <v>0.29105691056910571</v>
      </c>
      <c r="Q58" s="9">
        <f t="shared" si="28"/>
        <v>0.28662930344275422</v>
      </c>
      <c r="R58" s="9"/>
      <c r="S58" s="9"/>
    </row>
    <row r="59" spans="6:19" ht="15">
      <c r="F59" s="8" t="str">
        <f>B8</f>
        <v>Marzena Goike</v>
      </c>
      <c r="G59" s="9">
        <f t="shared" ref="G59:Q59" si="29">G36/G$49</f>
        <v>0.75471698113207553</v>
      </c>
      <c r="H59" s="9">
        <f t="shared" si="29"/>
        <v>0.7321428571428571</v>
      </c>
      <c r="I59" s="9">
        <f t="shared" si="29"/>
        <v>0.80473372781065089</v>
      </c>
      <c r="J59" s="9">
        <f t="shared" si="29"/>
        <v>0.60967741935483866</v>
      </c>
      <c r="K59" s="9">
        <f t="shared" si="29"/>
        <v>0.53846153846153844</v>
      </c>
      <c r="L59" s="9">
        <f t="shared" si="29"/>
        <v>0.4720812182741117</v>
      </c>
      <c r="M59" s="9">
        <f t="shared" si="29"/>
        <v>0.40735873850197107</v>
      </c>
      <c r="N59" s="9">
        <f t="shared" si="29"/>
        <v>0.33438155136268344</v>
      </c>
      <c r="O59" s="9">
        <f t="shared" si="29"/>
        <v>0.28305235137533274</v>
      </c>
      <c r="P59" s="9">
        <f t="shared" si="29"/>
        <v>0.25934959349593495</v>
      </c>
      <c r="Q59" s="9">
        <f t="shared" si="29"/>
        <v>0.25540432345876701</v>
      </c>
      <c r="R59" s="9"/>
      <c r="S59" s="9"/>
    </row>
    <row r="60" spans="6:19" ht="15">
      <c r="F60" s="8" t="str">
        <f>B9</f>
        <v>Igor Adaszkiewicz</v>
      </c>
      <c r="G60" s="9">
        <f t="shared" ref="G60:Q60" si="30">G37/G$49</f>
        <v>0.90566037735849059</v>
      </c>
      <c r="H60" s="9">
        <f t="shared" si="30"/>
        <v>0.8392857142857143</v>
      </c>
      <c r="I60" s="9">
        <f t="shared" si="30"/>
        <v>0.78106508875739644</v>
      </c>
      <c r="J60" s="9">
        <f t="shared" si="30"/>
        <v>0.54193548387096779</v>
      </c>
      <c r="K60" s="9">
        <f t="shared" si="30"/>
        <v>0.47058823529411764</v>
      </c>
      <c r="L60" s="9">
        <f t="shared" si="30"/>
        <v>0.41116751269035534</v>
      </c>
      <c r="M60" s="9">
        <f t="shared" si="30"/>
        <v>0.34296977660972405</v>
      </c>
      <c r="N60" s="9">
        <f t="shared" si="30"/>
        <v>0.27358490566037735</v>
      </c>
      <c r="O60" s="9">
        <f t="shared" si="30"/>
        <v>0.23158828748890861</v>
      </c>
      <c r="P60" s="9">
        <f t="shared" si="30"/>
        <v>0.21219512195121951</v>
      </c>
      <c r="Q60" s="9">
        <f t="shared" si="30"/>
        <v>0.20896717373899118</v>
      </c>
      <c r="R60" s="9"/>
      <c r="S60" s="9"/>
    </row>
    <row r="61" spans="6:19" ht="15">
      <c r="F61" s="8" t="str">
        <f>B10</f>
        <v>Krzysztof "Madereiro" Piękniewski</v>
      </c>
      <c r="G61" s="9">
        <f t="shared" ref="G61:Q61" si="31">G38/G$49</f>
        <v>0.79245283018867929</v>
      </c>
      <c r="H61" s="9">
        <f t="shared" si="31"/>
        <v>0.7589285714285714</v>
      </c>
      <c r="I61" s="9">
        <f t="shared" si="31"/>
        <v>0.78106508875739644</v>
      </c>
      <c r="J61" s="9">
        <f t="shared" si="31"/>
        <v>0.5741935483870968</v>
      </c>
      <c r="K61" s="9">
        <f t="shared" si="31"/>
        <v>0.48190045248868779</v>
      </c>
      <c r="L61" s="9">
        <f t="shared" si="31"/>
        <v>0.4230118443316413</v>
      </c>
      <c r="M61" s="9">
        <f t="shared" si="31"/>
        <v>0.32851511169513797</v>
      </c>
      <c r="N61" s="9">
        <f t="shared" si="31"/>
        <v>0.26205450733752622</v>
      </c>
      <c r="O61" s="9">
        <f t="shared" si="31"/>
        <v>0.22182786157941436</v>
      </c>
      <c r="P61" s="9">
        <f t="shared" si="31"/>
        <v>0.2032520325203252</v>
      </c>
      <c r="Q61" s="9">
        <f t="shared" si="31"/>
        <v>0.20016012810248199</v>
      </c>
      <c r="R61" s="9"/>
      <c r="S61" s="9"/>
    </row>
    <row r="62" spans="6:19" ht="15">
      <c r="F62" s="8" t="str">
        <f>B11</f>
        <v>Jerzy "Fala 133" Bohdziewicz</v>
      </c>
      <c r="G62" s="9">
        <f t="shared" ref="G62:Q62" si="32">G39/G$49</f>
        <v>0.60377358490566035</v>
      </c>
      <c r="H62" s="9">
        <f t="shared" si="32"/>
        <v>0.5982142857142857</v>
      </c>
      <c r="I62" s="9">
        <f t="shared" si="32"/>
        <v>0.67455621301775148</v>
      </c>
      <c r="J62" s="9">
        <f t="shared" si="32"/>
        <v>0.48064516129032259</v>
      </c>
      <c r="K62" s="9">
        <f t="shared" si="32"/>
        <v>0.40045248868778283</v>
      </c>
      <c r="L62" s="9">
        <f t="shared" si="32"/>
        <v>0.34856175972927245</v>
      </c>
      <c r="M62" s="9">
        <f t="shared" si="32"/>
        <v>0.3035479632063075</v>
      </c>
      <c r="N62" s="9">
        <f t="shared" si="32"/>
        <v>0.25786163522012578</v>
      </c>
      <c r="O62" s="9">
        <f t="shared" si="32"/>
        <v>0.21827861579414373</v>
      </c>
      <c r="P62" s="9">
        <f t="shared" si="32"/>
        <v>0.2</v>
      </c>
      <c r="Q62" s="9">
        <f t="shared" si="32"/>
        <v>0.19695756605284229</v>
      </c>
      <c r="R62" s="9"/>
      <c r="S62" s="9"/>
    </row>
    <row r="63" spans="6:19" ht="15">
      <c r="F63" s="8" t="str">
        <f>B12</f>
        <v>Krzysztof "FAZIK" Brzeziński</v>
      </c>
      <c r="G63" s="9">
        <f t="shared" ref="G63:Q63" si="33">G40/G$49</f>
        <v>0.54716981132075471</v>
      </c>
      <c r="H63" s="9">
        <f t="shared" si="33"/>
        <v>0.6428571428571429</v>
      </c>
      <c r="I63" s="9">
        <f t="shared" si="33"/>
        <v>0.71597633136094674</v>
      </c>
      <c r="J63" s="9">
        <f t="shared" si="33"/>
        <v>0.51290322580645165</v>
      </c>
      <c r="K63" s="9">
        <f t="shared" si="33"/>
        <v>0.43438914027149322</v>
      </c>
      <c r="L63" s="9">
        <f t="shared" si="33"/>
        <v>0.36886632825719118</v>
      </c>
      <c r="M63" s="9">
        <f t="shared" si="33"/>
        <v>0.29303547963206306</v>
      </c>
      <c r="N63" s="9">
        <f t="shared" si="33"/>
        <v>0.23375262054507337</v>
      </c>
      <c r="O63" s="9">
        <f t="shared" si="33"/>
        <v>0.19787045252883761</v>
      </c>
      <c r="P63" s="9">
        <f t="shared" si="33"/>
        <v>0.18130081300813009</v>
      </c>
      <c r="Q63" s="9">
        <f t="shared" si="33"/>
        <v>0.17854283426741394</v>
      </c>
      <c r="R63" s="9"/>
      <c r="S63" s="9"/>
    </row>
    <row r="64" spans="6:19" ht="15">
      <c r="F64" s="8" t="str">
        <f>B13</f>
        <v>Mateusz Jezierski</v>
      </c>
      <c r="G64" s="9">
        <f t="shared" ref="G64:Q64" si="34">G41/G$49</f>
        <v>0.54716981132075471</v>
      </c>
      <c r="H64" s="9">
        <f t="shared" si="34"/>
        <v>0.5803571428571429</v>
      </c>
      <c r="I64" s="9">
        <f t="shared" si="34"/>
        <v>0.62130177514792895</v>
      </c>
      <c r="J64" s="9">
        <f t="shared" si="34"/>
        <v>0.44838709677419353</v>
      </c>
      <c r="K64" s="9">
        <f t="shared" si="34"/>
        <v>0.38687782805429866</v>
      </c>
      <c r="L64" s="9">
        <f t="shared" si="34"/>
        <v>0.31302876480541453</v>
      </c>
      <c r="M64" s="9">
        <f t="shared" si="34"/>
        <v>0.24310118265440211</v>
      </c>
      <c r="N64" s="9">
        <f t="shared" si="34"/>
        <v>0.19392033542976939</v>
      </c>
      <c r="O64" s="9">
        <f t="shared" si="34"/>
        <v>0.16415261756876665</v>
      </c>
      <c r="P64" s="9">
        <f t="shared" si="34"/>
        <v>0.15040650406504066</v>
      </c>
      <c r="Q64" s="9">
        <f t="shared" si="34"/>
        <v>0.14811849479583666</v>
      </c>
      <c r="R64" s="9"/>
      <c r="S64" s="9"/>
    </row>
    <row r="65" spans="6:19" ht="15">
      <c r="F65" s="8" t="str">
        <f>B14</f>
        <v>Przemysław "Wizun" Wojciukiewicz</v>
      </c>
      <c r="G65" s="9">
        <f t="shared" ref="G65:Q65" si="35">G42/G$49</f>
        <v>0.73584905660377353</v>
      </c>
      <c r="H65" s="9">
        <f t="shared" si="35"/>
        <v>0.5803571428571429</v>
      </c>
      <c r="I65" s="9">
        <f t="shared" si="35"/>
        <v>0.56804733727810652</v>
      </c>
      <c r="J65" s="9">
        <f t="shared" si="35"/>
        <v>0.39032258064516129</v>
      </c>
      <c r="K65" s="9">
        <f t="shared" si="35"/>
        <v>0.3235294117647059</v>
      </c>
      <c r="L65" s="9">
        <f t="shared" si="35"/>
        <v>0.27241962774957701</v>
      </c>
      <c r="M65" s="9">
        <f t="shared" si="35"/>
        <v>0.23127463863337713</v>
      </c>
      <c r="N65" s="9">
        <f t="shared" si="35"/>
        <v>0.19287211740041929</v>
      </c>
      <c r="O65" s="9">
        <f t="shared" si="35"/>
        <v>0.16326530612244897</v>
      </c>
      <c r="P65" s="9">
        <f t="shared" si="35"/>
        <v>0.14959349593495935</v>
      </c>
      <c r="Q65" s="9">
        <f t="shared" si="35"/>
        <v>0.14731785428342675</v>
      </c>
      <c r="R65" s="9"/>
      <c r="S65" s="9"/>
    </row>
    <row r="66" spans="6:19" ht="15">
      <c r="F66" s="8" t="str">
        <f>B15</f>
        <v>Zbyszek  "Zbig" Futyma</v>
      </c>
      <c r="G66" s="9">
        <f t="shared" ref="G66:Q66" si="36">G43/G$49</f>
        <v>0.62264150943396224</v>
      </c>
      <c r="H66" s="9">
        <f t="shared" si="36"/>
        <v>0.5982142857142857</v>
      </c>
      <c r="I66" s="9">
        <f t="shared" si="36"/>
        <v>0.51479289940828399</v>
      </c>
      <c r="J66" s="9">
        <f t="shared" si="36"/>
        <v>0.33870967741935482</v>
      </c>
      <c r="K66" s="9">
        <f t="shared" si="36"/>
        <v>0.26244343891402716</v>
      </c>
      <c r="L66" s="9">
        <f t="shared" si="36"/>
        <v>0.20981387478849409</v>
      </c>
      <c r="M66" s="9">
        <f t="shared" si="36"/>
        <v>0.17345597897503284</v>
      </c>
      <c r="N66" s="9">
        <f t="shared" si="36"/>
        <v>0.14570230607966456</v>
      </c>
      <c r="O66" s="9">
        <f t="shared" si="36"/>
        <v>0.1233362910381544</v>
      </c>
      <c r="P66" s="9">
        <f t="shared" si="36"/>
        <v>0.11300813008130081</v>
      </c>
      <c r="Q66" s="9">
        <f t="shared" si="36"/>
        <v>0.11128903122497999</v>
      </c>
      <c r="R66" s="9"/>
      <c r="S66" s="9"/>
    </row>
    <row r="67" spans="6:19" ht="15">
      <c r="F67" s="8" t="str">
        <f>B16</f>
        <v>Mateusz Brzeziński</v>
      </c>
      <c r="G67" s="9">
        <f t="shared" ref="G67:Q67" si="37">G44/G$49</f>
        <v>0.77358490566037741</v>
      </c>
      <c r="H67" s="9">
        <f t="shared" si="37"/>
        <v>0.6071428571428571</v>
      </c>
      <c r="I67" s="9">
        <f t="shared" si="37"/>
        <v>0.43786982248520712</v>
      </c>
      <c r="J67" s="9">
        <f t="shared" si="37"/>
        <v>0.23870967741935484</v>
      </c>
      <c r="K67" s="9">
        <f t="shared" si="37"/>
        <v>0.167420814479638</v>
      </c>
      <c r="L67" s="9">
        <f t="shared" si="37"/>
        <v>0.12521150592216582</v>
      </c>
      <c r="M67" s="9">
        <f t="shared" si="37"/>
        <v>9.724047306176084E-2</v>
      </c>
      <c r="N67" s="9">
        <f t="shared" si="37"/>
        <v>7.7568134171907763E-2</v>
      </c>
      <c r="O67" s="9">
        <f t="shared" si="37"/>
        <v>6.566104702750665E-2</v>
      </c>
      <c r="P67" s="9">
        <f t="shared" si="37"/>
        <v>6.0162601626016263E-2</v>
      </c>
      <c r="Q67" s="9">
        <f t="shared" si="37"/>
        <v>5.9247397918334666E-2</v>
      </c>
      <c r="R67" s="9"/>
      <c r="S67" s="9"/>
    </row>
    <row r="68" spans="6:19" ht="15">
      <c r="F68" s="8" t="str">
        <f>B17</f>
        <v>Anita Nowicka</v>
      </c>
      <c r="G68" s="9">
        <f t="shared" ref="G68:Q68" si="38">G45/G$49</f>
        <v>0.45283018867924529</v>
      </c>
      <c r="H68" s="9">
        <f t="shared" si="38"/>
        <v>0.29464285714285715</v>
      </c>
      <c r="I68" s="9">
        <f t="shared" si="38"/>
        <v>0.21893491124260356</v>
      </c>
      <c r="J68" s="9">
        <f t="shared" si="38"/>
        <v>0.14516129032258066</v>
      </c>
      <c r="K68" s="9">
        <f t="shared" si="38"/>
        <v>0.11312217194570136</v>
      </c>
      <c r="L68" s="9">
        <f t="shared" si="38"/>
        <v>8.4602368866328256E-2</v>
      </c>
      <c r="M68" s="9">
        <f t="shared" si="38"/>
        <v>6.5703022339027597E-2</v>
      </c>
      <c r="N68" s="9">
        <f t="shared" si="38"/>
        <v>5.2410901467505239E-2</v>
      </c>
      <c r="O68" s="9">
        <f t="shared" si="38"/>
        <v>4.4365572315882874E-2</v>
      </c>
      <c r="P68" s="9">
        <f t="shared" si="38"/>
        <v>4.065040650406504E-2</v>
      </c>
      <c r="Q68" s="9">
        <f t="shared" si="38"/>
        <v>4.0032025620496396E-2</v>
      </c>
      <c r="R68" s="9"/>
      <c r="S68" s="9"/>
    </row>
    <row r="69" spans="6:19" ht="15">
      <c r="F69" s="8" t="str">
        <f>B18</f>
        <v>Roman "Romano" Kozieł</v>
      </c>
      <c r="G69" s="9">
        <f t="shared" ref="G69:Q69" si="39">G46/G$49</f>
        <v>0.18867924528301888</v>
      </c>
      <c r="H69" s="9">
        <f t="shared" si="39"/>
        <v>8.9285714285714288E-2</v>
      </c>
      <c r="I69" s="9">
        <f t="shared" si="39"/>
        <v>5.9171597633136092E-2</v>
      </c>
      <c r="J69" s="9">
        <f t="shared" si="39"/>
        <v>3.2258064516129031E-2</v>
      </c>
      <c r="K69" s="9">
        <f t="shared" si="39"/>
        <v>2.2624434389140271E-2</v>
      </c>
      <c r="L69" s="9">
        <f t="shared" si="39"/>
        <v>1.6920473773265651E-2</v>
      </c>
      <c r="M69" s="9">
        <f t="shared" si="39"/>
        <v>1.3140604467805518E-2</v>
      </c>
      <c r="N69" s="9">
        <f t="shared" si="39"/>
        <v>1.0482180293501049E-2</v>
      </c>
      <c r="O69" s="9">
        <f t="shared" si="39"/>
        <v>8.8731144631765749E-3</v>
      </c>
      <c r="P69" s="9">
        <f t="shared" si="39"/>
        <v>8.130081300813009E-3</v>
      </c>
      <c r="Q69" s="9">
        <f t="shared" si="39"/>
        <v>8.0064051240992789E-3</v>
      </c>
      <c r="R69" s="9"/>
      <c r="S69" s="9"/>
    </row>
    <row r="70" spans="6:19" ht="15">
      <c r="F70" s="8" t="str">
        <f>B19</f>
        <v>Katarzyna Chybowska</v>
      </c>
      <c r="G70" s="9">
        <f t="shared" ref="G70:Q70" si="40">G47/G$49</f>
        <v>0.11320754716981132</v>
      </c>
      <c r="H70" s="9">
        <f t="shared" si="40"/>
        <v>5.3571428571428568E-2</v>
      </c>
      <c r="I70" s="9">
        <f t="shared" si="40"/>
        <v>3.5502958579881658E-2</v>
      </c>
      <c r="J70" s="9">
        <f t="shared" si="40"/>
        <v>1.935483870967742E-2</v>
      </c>
      <c r="K70" s="9">
        <f t="shared" si="40"/>
        <v>1.3574660633484163E-2</v>
      </c>
      <c r="L70" s="9">
        <f t="shared" si="40"/>
        <v>1.015228426395939E-2</v>
      </c>
      <c r="M70" s="9">
        <f t="shared" si="40"/>
        <v>7.8843626806833107E-3</v>
      </c>
      <c r="N70" s="9">
        <f t="shared" si="40"/>
        <v>6.2893081761006293E-3</v>
      </c>
      <c r="O70" s="9">
        <f t="shared" si="40"/>
        <v>5.3238686779059448E-3</v>
      </c>
      <c r="P70" s="9">
        <f t="shared" si="40"/>
        <v>4.8780487804878049E-3</v>
      </c>
      <c r="Q70" s="9">
        <f t="shared" si="40"/>
        <v>4.8038430744595673E-3</v>
      </c>
      <c r="R70" s="9"/>
      <c r="S70" s="9"/>
    </row>
    <row r="71" spans="6:19" ht="15">
      <c r="F71" s="8" t="str">
        <f>B20</f>
        <v>Iza Bohdziewicz</v>
      </c>
      <c r="G71" s="9">
        <f t="shared" ref="G71:Q71" si="41">G48/G$49</f>
        <v>5.6603773584905662E-2</v>
      </c>
      <c r="H71" s="9">
        <f t="shared" si="41"/>
        <v>2.6785714285714284E-2</v>
      </c>
      <c r="I71" s="9">
        <f t="shared" si="41"/>
        <v>1.7751479289940829E-2</v>
      </c>
      <c r="J71" s="9">
        <f t="shared" si="41"/>
        <v>9.6774193548387101E-3</v>
      </c>
      <c r="K71" s="9">
        <f t="shared" si="41"/>
        <v>6.7873303167420816E-3</v>
      </c>
      <c r="L71" s="9">
        <f t="shared" si="41"/>
        <v>5.076142131979695E-3</v>
      </c>
      <c r="M71" s="9">
        <f t="shared" si="41"/>
        <v>3.9421813403416554E-3</v>
      </c>
      <c r="N71" s="9">
        <f t="shared" si="41"/>
        <v>3.1446540880503146E-3</v>
      </c>
      <c r="O71" s="9">
        <f t="shared" si="41"/>
        <v>2.6619343389529724E-3</v>
      </c>
      <c r="P71" s="9">
        <f t="shared" si="41"/>
        <v>2.4390243902439024E-3</v>
      </c>
      <c r="Q71" s="9">
        <f t="shared" si="41"/>
        <v>2.4019215372297837E-3</v>
      </c>
    </row>
    <row r="72" spans="6:19">
      <c r="F72" s="8"/>
    </row>
    <row r="73" spans="6:19">
      <c r="F73" s="8"/>
    </row>
    <row r="74" spans="6:19">
      <c r="F74" s="8"/>
    </row>
  </sheetData>
  <sheetProtection selectLockedCells="1" selectUnlockedCells="1"/>
  <mergeCells count="10">
    <mergeCell ref="AH1:AH2"/>
    <mergeCell ref="E1:E2"/>
    <mergeCell ref="F1:F2"/>
    <mergeCell ref="AK1:AN1"/>
    <mergeCell ref="A1:A2"/>
    <mergeCell ref="B1:B2"/>
    <mergeCell ref="C1:C2"/>
    <mergeCell ref="D1:D2"/>
    <mergeCell ref="AF1:AF2"/>
    <mergeCell ref="AG1:AG2"/>
  </mergeCells>
  <pageMargins left="0.19685039370078741" right="0.23622047244094491" top="0.27559055118110237" bottom="0.19685039370078741" header="0.51181102362204722" footer="0.51181102362204722"/>
  <pageSetup paperSize="9" scale="75" firstPageNumber="0" orientation="landscape" horizontalDpi="300" verticalDpi="300" r:id="rId1"/>
  <headerFooter alignWithMargins="0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240 Styczeń</vt:lpstr>
      <vt:lpstr>'240 Styczeń'!Obszar_wydruku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Użytkownik systemu Windows</cp:lastModifiedBy>
  <dcterms:created xsi:type="dcterms:W3CDTF">2026-01-30T19:23:41Z</dcterms:created>
  <dcterms:modified xsi:type="dcterms:W3CDTF">2026-02-12T14:58:08Z</dcterms:modified>
</cp:coreProperties>
</file>